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607" documentId="120_S{2AC9BD13-BADA-5192-A53E-5A8FF88502F6}" xr6:coauthVersionLast="47" xr6:coauthVersionMax="47" xr10:uidLastSave="{050D7403-9AC2-4DC0-B60C-F72F41A10C28}"/>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B7" i="5"/>
  <c r="B8" i="5"/>
  <c r="B9" i="5"/>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G8" i="5"/>
  <c r="I8" i="5"/>
  <c r="J8" i="5"/>
  <c r="L8"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G7" i="5"/>
  <c r="B5" i="2"/>
  <c r="G5" i="2"/>
  <c r="I5" i="2"/>
  <c r="J5" i="2"/>
  <c r="L5"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J80" i="2"/>
  <c r="J81" i="2"/>
  <c r="J82" i="2"/>
  <c r="J83" i="2"/>
  <c r="J84" i="2"/>
  <c r="J85" i="2"/>
  <c r="J86" i="2"/>
  <c r="J87" i="2"/>
  <c r="J88" i="2"/>
  <c r="J89" i="2"/>
  <c r="J90" i="2"/>
  <c r="J91" i="2"/>
  <c r="J92" i="2"/>
  <c r="J93" i="2"/>
  <c r="J94" i="2"/>
  <c r="J95" i="2"/>
  <c r="J96" i="2"/>
  <c r="J97" i="2"/>
  <c r="J98" i="2"/>
  <c r="I80" i="2"/>
  <c r="I81" i="2"/>
  <c r="I82" i="2"/>
  <c r="I83" i="2"/>
  <c r="I84" i="2"/>
  <c r="I85" i="2"/>
  <c r="I86" i="2"/>
  <c r="I87" i="2"/>
  <c r="I88" i="2"/>
  <c r="I89" i="2"/>
  <c r="I90" i="2"/>
  <c r="I91" i="2"/>
  <c r="I92" i="2"/>
  <c r="I93" i="2"/>
  <c r="I94" i="2"/>
  <c r="I95" i="2"/>
  <c r="I96" i="2"/>
  <c r="I97" i="2"/>
  <c r="I98" i="2"/>
  <c r="G80" i="2"/>
  <c r="G81" i="2"/>
  <c r="G82" i="2"/>
  <c r="G83" i="2"/>
  <c r="G84" i="2"/>
  <c r="G85" i="2"/>
  <c r="G86" i="2"/>
  <c r="G87" i="2"/>
  <c r="G88" i="2"/>
  <c r="G89" i="2"/>
  <c r="G90" i="2"/>
  <c r="G91" i="2"/>
  <c r="G92" i="2"/>
  <c r="G93" i="2"/>
  <c r="G94" i="2"/>
  <c r="G95" i="2"/>
  <c r="G96" i="2"/>
  <c r="G97" i="2"/>
  <c r="G98" i="2"/>
  <c r="B80" i="2"/>
  <c r="B81" i="2"/>
  <c r="B82" i="2"/>
  <c r="B83" i="2"/>
  <c r="B84" i="2"/>
  <c r="B85" i="2"/>
  <c r="B86" i="2"/>
  <c r="B87" i="2"/>
  <c r="B88" i="2"/>
  <c r="B89" i="2"/>
  <c r="B90" i="2"/>
  <c r="B91" i="2"/>
  <c r="B92" i="2"/>
  <c r="B93" i="2"/>
  <c r="B94" i="2"/>
  <c r="B95" i="2"/>
  <c r="B96" i="2"/>
  <c r="B97" i="2"/>
  <c r="B98" i="2"/>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B7" i="4"/>
  <c r="G7" i="4"/>
  <c r="I7" i="4"/>
  <c r="J7" i="4"/>
  <c r="L7"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<sst xmlns="http://schemas.openxmlformats.org/spreadsheetml/2006/main" count="181534" uniqueCount="39145">
  <si>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</si>
  <si>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</si>
  <si>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</si>
  <si>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</si>
  <si>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</si>
  <si>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</si>
  <si>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</si>
  <si>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</si>
  <si>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</si>
  <si>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</si>
  <si>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</si>
  <si>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</si>
  <si>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</si>
  <si>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</si>
  <si>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</si>
  <si>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</si>
  <si>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</si>
  <si>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</si>
  <si>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</si>
  <si>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</si>
  <si>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</si>
  <si>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</si>
  <si>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</si>
  <si>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</si>
  <si>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</si>
  <si>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</si>
  <si>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</si>
  <si>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</si>
  <si>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</si>
  <si>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</si>
  <si>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</si>
  <si>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</si>
  <si>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</si>
  <si>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</si>
  <si>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</si>
  <si>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</si>
  <si>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</si>
  <si>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</si>
  <si>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</si>
  <si>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</si>
  <si>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</si>
  <si>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</si>
  <si>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</si>
  <si>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</si>
  <si>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</si>
  <si>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</si>
  <si>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</si>
  <si>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</si>
  <si>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</si>
  <si>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</si>
  <si>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</si>
  <si>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</si>
  <si>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</si>
  <si>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</si>
  <si>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</si>
  <si>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</si>
  <si>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</si>
  <si>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</si>
  <si>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</si>
  <si>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</si>
  <si>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</si>
  <si>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</si>
  <si>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</si>
  <si>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</si>
  <si>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</si>
  <si>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</si>
  <si>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</si>
  <si>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</si>
  <si>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</si>
  <si>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</si>
  <si>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</si>
  <si>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</si>
  <si>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</si>
  <si>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</si>
  <si>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</si>
  <si>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</si>
  <si>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</si>
  <si>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</si>
  <si>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</si>
  <si>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</si>
  <si>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</si>
  <si>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</si>
  <si>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</si>
  <si>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</si>
  <si>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</si>
  <si>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</si>
  <si>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</si>
  <si>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</si>
  <si>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</si>
  <si>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</si>
  <si>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</si>
  <si>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</si>
  <si>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</si>
  <si>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</si>
  <si>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</si>
  <si>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</si>
  <si>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</si>
  <si>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</si>
  <si>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</si>
  <si>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</si>
  <si>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</si>
  <si>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</si>
  <si>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</si>
  <si>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</si>
  <si>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</si>
  <si>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</si>
  <si>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</si>
  <si>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</si>
  <si>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</si>
  <si>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</si>
  <si>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</si>
  <si>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</si>
  <si>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</si>
  <si>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</si>
  <si>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</si>
  <si>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</si>
  <si>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</si>
  <si>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</si>
  <si>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</si>
  <si>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</si>
  <si>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</si>
  <si>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</si>
  <si>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</si>
  <si>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</si>
  <si>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</si>
  <si>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</si>
  <si>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</si>
  <si>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</si>
  <si>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</si>
  <si>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</si>
  <si>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</si>
  <si>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</si>
  <si>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</si>
  <si>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</si>
  <si>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</si>
  <si>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</si>
  <si>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</si>
  <si>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</si>
  <si>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</si>
  <si>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</si>
  <si>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</si>
  <si>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</si>
  <si>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</si>
  <si>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</si>
  <si>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</si>
  <si>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</si>
  <si>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</si>
  <si>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</si>
  <si>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</si>
  <si>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</si>
  <si>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</si>
  <si>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</si>
  <si>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</si>
  <si>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</si>
  <si>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</si>
  <si>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</si>
  <si>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</si>
  <si>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</si>
  <si>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</si>
  <si>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</si>
  <si>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</si>
  <si>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</si>
  <si>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</si>
  <si>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</si>
  <si>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</si>
  <si>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</si>
  <si>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</si>
  <si>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</si>
  <si>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</si>
  <si>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</si>
  <si>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</si>
  <si>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</si>
  <si>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</si>
  <si>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</si>
  <si>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</si>
  <si>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</si>
  <si>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</si>
  <si>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</si>
  <si>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</si>
  <si>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</si>
  <si>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</si>
  <si>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</si>
  <si>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</si>
  <si>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</si>
  <si>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</si>
  <si>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</si>
  <si>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</si>
  <si>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</si>
  <si>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</si>
  <si>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</si>
  <si>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</si>
  <si>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</si>
  <si>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</si>
  <si>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</si>
  <si>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</si>
  <si>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</si>
  <si>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</si>
  <si>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</si>
  <si>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</si>
  <si>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</si>
  <si>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</si>
  <si>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</si>
  <si>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</si>
  <si>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</si>
  <si>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</si>
  <si>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</si>
  <si>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</si>
  <si>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</si>
  <si>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</si>
  <si>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</si>
  <si>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</si>
  <si>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</si>
  <si>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</si>
  <si>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</si>
  <si>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</si>
  <si>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</si>
  <si>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</si>
  <si>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</si>
  <si>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</si>
  <si>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</si>
  <si>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</si>
  <si>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</si>
  <si>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</si>
  <si>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</si>
  <si>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</si>
  <si>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</si>
  <si>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</si>
  <si>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</si>
  <si>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</si>
  <si>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</si>
  <si>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</si>
  <si>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</si>
  <si>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</si>
  <si>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</si>
  <si>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</si>
  <si>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</si>
  <si>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</si>
  <si>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</si>
  <si>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</si>
  <si>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</si>
  <si>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</si>
  <si>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</si>
  <si>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</si>
  <si>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</si>
  <si>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</si>
  <si>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</si>
  <si>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</si>
  <si>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</si>
  <si>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</si>
  <si>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</si>
  <si>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</si>
  <si>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</si>
  <si>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</si>
  <si>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</si>
  <si>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</si>
  <si>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</si>
  <si>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</si>
  <si>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</si>
  <si>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</si>
  <si>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</si>
  <si>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</si>
  <si>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</si>
  <si>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</si>
  <si>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</si>
  <si>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</si>
  <si>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</si>
  <si>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</si>
  <si>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</si>
  <si>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</si>
  <si>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</si>
  <si>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</si>
  <si>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</si>
  <si>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</si>
  <si>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</si>
  <si>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</si>
  <si>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</si>
  <si>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</si>
  <si>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</si>
  <si>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</si>
  <si>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</si>
  <si>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</si>
  <si>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</si>
  <si>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</si>
  <si>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</si>
  <si>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</si>
  <si>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</si>
  <si>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</si>
  <si>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</si>
  <si>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</si>
  <si>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</si>
  <si>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</si>
  <si>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</si>
  <si>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</si>
  <si>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</si>
  <si>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</si>
  <si>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</si>
  <si>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</si>
  <si>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</si>
  <si>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</si>
  <si>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</si>
  <si>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</si>
  <si>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</si>
  <si>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</si>
  <si>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</si>
  <si>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</si>
  <si>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</si>
  <si>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</si>
  <si>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</si>
  <si>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</si>
  <si>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</si>
  <si>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</si>
  <si>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</si>
  <si>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</si>
  <si>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</si>
  <si>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</si>
  <si>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</si>
  <si>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</si>
  <si>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</si>
  <si>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</si>
  <si>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</si>
  <si>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</si>
  <si>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</si>
  <si>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</si>
  <si>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</si>
  <si>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</si>
  <si>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</si>
  <si>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</si>
  <si>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</si>
  <si>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</si>
  <si>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</si>
  <si>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</si>
  <si>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</si>
  <si>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</si>
  <si>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</si>
  <si>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</si>
  <si>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</si>
  <si>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</si>
  <si>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</si>
  <si>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</si>
  <si>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</si>
  <si>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</si>
  <si>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</si>
  <si>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</si>
  <si>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</si>
  <si>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</si>
  <si>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</si>
  <si>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</si>
  <si>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</si>
  <si>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</si>
  <si>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</si>
  <si>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</si>
  <si>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</si>
  <si>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</si>
  <si>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</si>
  <si>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</si>
  <si>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</si>
  <si>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</si>
  <si>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</si>
  <si>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</si>
  <si>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</si>
  <si>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</si>
  <si>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</si>
  <si>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</si>
  <si>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</si>
  <si>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</si>
  <si>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</si>
  <si>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</si>
  <si>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</si>
  <si>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</si>
  <si>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</si>
  <si>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</si>
  <si>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</si>
  <si>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</si>
  <si>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</si>
  <si>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</si>
  <si>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</si>
  <si>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</si>
  <si>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</si>
  <si>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</si>
  <si>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</si>
  <si>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</si>
  <si>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</si>
  <si>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</si>
  <si>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</si>
  <si>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</si>
  <si>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</si>
  <si>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</si>
  <si>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</si>
  <si>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</si>
  <si>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</si>
  <si>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</si>
  <si>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</si>
  <si>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</si>
  <si>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</si>
  <si>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</si>
  <si>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</si>
  <si>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</si>
  <si>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</si>
  <si>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</si>
  <si>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</si>
  <si>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</si>
  <si>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</si>
  <si>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</si>
  <si>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</si>
  <si>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</si>
  <si>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</si>
  <si>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</si>
  <si>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</si>
  <si>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</si>
  <si>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</si>
  <si>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</si>
  <si>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</si>
  <si>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</si>
  <si>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</si>
  <si>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</si>
  <si>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</si>
  <si>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</si>
  <si>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</si>
  <si>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</si>
  <si>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</si>
  <si>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</si>
  <si>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</si>
  <si>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</si>
  <si>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</si>
  <si>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</si>
  <si>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</si>
  <si>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</si>
  <si>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</si>
  <si>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</si>
  <si>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</si>
  <si>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</si>
  <si>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</si>
  <si>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</si>
  <si>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</si>
  <si>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</si>
  <si>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</si>
  <si>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</si>
  <si>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</si>
  <si>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</si>
  <si>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</si>
  <si>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</si>
  <si>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</si>
  <si>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</si>
  <si>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</si>
  <si>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</si>
  <si>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</si>
  <si>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</si>
  <si>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</si>
  <si>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</si>
  <si>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</si>
  <si>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</si>
  <si>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</si>
  <si>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</si>
  <si>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</si>
  <si>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</si>
  <si>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</si>
  <si>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</si>
  <si>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</si>
  <si>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</si>
  <si>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</si>
  <si>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</si>
  <si>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</si>
  <si>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</si>
  <si>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</si>
  <si>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</si>
  <si>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</si>
  <si>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</si>
  <si>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</si>
  <si>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</si>
  <si>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</si>
  <si>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</si>
  <si>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</si>
  <si>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</si>
  <si>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</si>
  <si>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</si>
  <si>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</si>
  <si>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</si>
  <si>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</si>
  <si>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</si>
  <si>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</si>
  <si>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</si>
  <si>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</si>
  <si>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</si>
  <si>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</si>
  <si>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</si>
  <si>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</si>
  <si>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</si>
  <si>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</si>
  <si>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</si>
  <si>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</si>
  <si>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</si>
  <si>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</si>
  <si>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</si>
  <si>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</si>
  <si>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</si>
  <si>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</si>
  <si>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</si>
  <si>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</si>
  <si>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</si>
  <si>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</si>
  <si>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</si>
  <si>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</si>
  <si>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</si>
  <si>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</si>
  <si>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</si>
  <si>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</si>
  <si>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</si>
  <si>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</si>
  <si>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</si>
  <si>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</si>
  <si>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</si>
  <si>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</si>
  <si>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</si>
  <si>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</si>
  <si>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</si>
  <si>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</si>
  <si>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</si>
  <si>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</si>
  <si>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</si>
  <si>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</si>
  <si>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</si>
  <si>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</si>
  <si>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</si>
  <si>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</si>
  <si>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</si>
  <si>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</si>
  <si>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</si>
  <si>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</si>
  <si>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</si>
  <si>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</si>
  <si>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</si>
  <si>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</si>
  <si>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</si>
  <si>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</si>
  <si>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</si>
  <si>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</si>
  <si>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</si>
  <si>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</si>
  <si>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</si>
  <si>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</si>
  <si>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</si>
  <si>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</si>
  <si>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</si>
  <si>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</si>
  <si>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</si>
  <si>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</si>
  <si>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</si>
  <si>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</si>
  <si>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</si>
  <si>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</si>
  <si>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</si>
  <si>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</si>
  <si>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</si>
  <si>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</si>
  <si>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</si>
  <si>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</si>
  <si>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</si>
  <si>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</si>
  <si>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</si>
  <si>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</si>
  <si>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</si>
  <si>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</si>
  <si>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</si>
  <si>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</si>
  <si>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</si>
  <si>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</si>
  <si>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</si>
  <si>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</si>
  <si>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</si>
  <si>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</si>
  <si>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</si>
  <si>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</si>
  <si>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</si>
  <si>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</si>
  <si>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</si>
  <si>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</si>
  <si>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</si>
  <si>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</si>
  <si>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</si>
  <si>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</si>
  <si>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</si>
  <si>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</si>
  <si>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</si>
  <si>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</si>
  <si>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</si>
  <si>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</si>
  <si>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</si>
  <si>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</si>
  <si>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</si>
  <si>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</si>
  <si>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</si>
  <si>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</si>
  <si>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</si>
  <si>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</si>
  <si>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</si>
  <si>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</si>
  <si>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</si>
  <si>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</si>
  <si>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</si>
  <si>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</si>
  <si>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</si>
  <si>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</si>
  <si>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</si>
  <si>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</si>
  <si>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</si>
  <si>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</si>
  <si>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</si>
  <si>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</si>
  <si>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</si>
  <si>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</si>
  <si>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</si>
  <si>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</si>
  <si>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</si>
  <si>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</si>
  <si>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</si>
  <si>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</si>
  <si>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</si>
  <si>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</si>
  <si>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</si>
  <si>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</si>
  <si>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</si>
  <si>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</si>
  <si>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</si>
  <si>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</si>
  <si>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</si>
  <si>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</si>
  <si>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</si>
  <si>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</si>
  <si>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</si>
  <si>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</si>
  <si>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</si>
  <si>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</si>
  <si>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</si>
  <si>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</si>
  <si>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</si>
  <si>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</si>
  <si>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</si>
  <si>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</si>
  <si>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</si>
  <si>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</si>
  <si>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</si>
  <si>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</si>
  <si>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</si>
  <si>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</si>
  <si>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</si>
  <si>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</si>
  <si>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</si>
  <si>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</si>
  <si>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</si>
  <si>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</si>
  <si>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</si>
  <si>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</si>
  <si>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</si>
  <si>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</si>
  <si>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</si>
  <si>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</si>
  <si>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</si>
  <si>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</si>
  <si>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</si>
  <si>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</si>
  <si>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</si>
  <si>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</si>
  <si>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</si>
  <si>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</si>
  <si>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</si>
  <si>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</si>
  <si>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</si>
  <si>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</si>
  <si>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</si>
  <si>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</si>
  <si>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</si>
  <si>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</si>
  <si>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</si>
  <si>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</si>
  <si>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</si>
  <si>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</si>
  <si>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</si>
  <si>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</si>
  <si>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</si>
  <si>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</si>
  <si>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</si>
  <si>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</si>
  <si>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</si>
  <si>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</si>
  <si>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</si>
  <si>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</si>
  <si>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</si>
  <si>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</si>
  <si>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</si>
  <si>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</si>
  <si>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</si>
  <si>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</si>
  <si>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</si>
  <si>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</si>
  <si>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</si>
  <si>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</si>
  <si>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</si>
  <si>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</si>
  <si>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</si>
  <si>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</si>
  <si>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</si>
  <si>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</si>
  <si>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</si>
  <si>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</si>
  <si>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</si>
  <si>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</si>
  <si>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</si>
  <si>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</si>
  <si>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</si>
  <si>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</si>
  <si>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</si>
  <si>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</si>
  <si>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</si>
  <si>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</si>
  <si>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</si>
  <si>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</si>
  <si>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</si>
  <si>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</si>
  <si>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</si>
  <si>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</si>
  <si>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</si>
  <si>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</si>
  <si>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</si>
  <si>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</si>
  <si>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</si>
  <si>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</si>
  <si>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</si>
  <si>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</si>
  <si>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</si>
  <si>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</si>
  <si>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</si>
  <si>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</si>
  <si>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</si>
  <si>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</si>
  <si>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</si>
  <si>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</si>
  <si>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</si>
  <si>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</si>
  <si>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</si>
  <si>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</si>
  <si>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</si>
  <si>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</si>
  <si>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</si>
  <si>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</si>
  <si>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</si>
  <si>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</si>
  <si>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</si>
  <si>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</si>
  <si>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</si>
  <si>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</si>
  <si>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</si>
  <si>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</si>
  <si>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</si>
  <si>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</si>
  <si>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</si>
  <si>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</si>
  <si>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</si>
  <si>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</si>
  <si>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</si>
  <si>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</si>
  <si>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</si>
  <si>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</si>
  <si>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</si>
  <si>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</si>
  <si>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</si>
  <si>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</si>
  <si>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</si>
  <si>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</si>
  <si>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</si>
  <si>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</si>
  <si>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</si>
  <si>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</si>
  <si>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</si>
  <si>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</si>
  <si>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</si>
  <si>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</si>
  <si>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</si>
  <si>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</si>
  <si>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</si>
  <si>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</si>
  <si>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</si>
  <si>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</si>
  <si>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</si>
  <si>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</si>
  <si>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</si>
  <si>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</si>
  <si>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</si>
  <si>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</si>
  <si>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</si>
  <si>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</si>
  <si>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</si>
  <si>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</si>
  <si>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</si>
  <si>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</si>
  <si>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</si>
  <si>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</si>
  <si>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</si>
  <si>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</si>
  <si>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</si>
  <si>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</si>
  <si>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</si>
  <si>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</si>
  <si>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</si>
  <si>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</si>
  <si>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</si>
  <si>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</si>
  <si>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</si>
  <si>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</si>
  <si>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</si>
  <si>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</si>
  <si>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</si>
  <si>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</si>
  <si>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</si>
  <si>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</si>
  <si>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</si>
  <si>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</si>
  <si>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</si>
  <si>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</si>
  <si>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</si>
  <si>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</si>
  <si>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</si>
  <si>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</si>
  <si>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</si>
  <si>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</si>
  <si>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</si>
  <si>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</si>
  <si>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</si>
  <si>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</si>
  <si>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</si>
  <si>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</si>
  <si>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</si>
  <si>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</si>
  <si>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</si>
  <si>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</si>
  <si>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</si>
  <si>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</si>
  <si>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</si>
  <si>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</si>
  <si>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</si>
  <si>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</si>
  <si>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</si>
  <si>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</si>
  <si>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</si>
  <si>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</si>
  <si>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</si>
  <si>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</si>
  <si>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</si>
  <si>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</si>
  <si>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</si>
  <si>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</si>
  <si>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</si>
  <si>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</si>
  <si>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</si>
  <si>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</si>
  <si>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</si>
  <si>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</si>
  <si>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</si>
  <si>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</si>
  <si>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</si>
  <si>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</si>
  <si>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</si>
  <si>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</si>
  <si>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</si>
  <si>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</si>
  <si>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</si>
  <si>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</si>
  <si>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</si>
  <si>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</si>
  <si>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</si>
  <si>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</si>
  <si>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</si>
  <si>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</si>
  <si>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</si>
  <si>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</si>
  <si>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</si>
  <si>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</si>
  <si>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</si>
  <si>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</si>
  <si>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</si>
  <si>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</si>
  <si>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</si>
  <si>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</si>
  <si>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</si>
  <si>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</si>
  <si>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</si>
  <si>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</si>
  <si>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</si>
  <si>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</si>
  <si>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</si>
  <si>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</si>
  <si>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</si>
  <si>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</si>
  <si>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</si>
  <si>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</si>
  <si>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</si>
  <si>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</si>
  <si>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</si>
  <si>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</si>
  <si>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</si>
  <si>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</si>
  <si>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</si>
  <si>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</si>
  <si>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</si>
  <si>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</si>
  <si>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</si>
  <si>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</si>
  <si>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</si>
  <si>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</si>
  <si>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</si>
  <si>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</si>
  <si>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</si>
  <si>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</si>
  <si>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</si>
  <si>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</si>
  <si>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</si>
  <si>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</si>
  <si>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</si>
  <si>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</si>
  <si>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</si>
  <si>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</si>
  <si>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</si>
  <si>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</si>
  <si>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</si>
  <si>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</si>
  <si>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</si>
  <si>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</si>
  <si>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</si>
  <si>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</si>
  <si>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</si>
  <si>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</si>
  <si>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</si>
  <si>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</si>
  <si>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</si>
  <si>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</si>
  <si>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</si>
  <si>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</si>
  <si>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</si>
  <si>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</si>
  <si>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</si>
  <si>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</si>
  <si>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</si>
  <si>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</si>
  <si>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</si>
  <si>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</si>
  <si>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</si>
  <si>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</si>
  <si>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</si>
  <si>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</si>
  <si>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</si>
  <si>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</si>
  <si>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</si>
  <si>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</si>
  <si>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</si>
  <si>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</si>
  <si>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</si>
  <si>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</si>
  <si>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</si>
  <si>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</si>
  <si>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</si>
  <si>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</si>
  <si>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</si>
  <si>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</si>
  <si>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</si>
  <si>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</si>
  <si>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</si>
  <si>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</si>
  <si>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</si>
  <si>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</si>
  <si>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</si>
  <si>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</si>
  <si>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</si>
  <si>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</si>
  <si>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</si>
  <si>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</si>
  <si>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</si>
  <si>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</si>
  <si>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</si>
  <si>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</si>
  <si>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</si>
  <si>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</si>
  <si>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</si>
  <si>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</si>
  <si>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</si>
  <si>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</si>
  <si>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</si>
  <si>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</si>
  <si>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</si>
  <si>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</si>
  <si>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</si>
  <si>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</si>
  <si>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</si>
  <si>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</si>
  <si>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</si>
  <si>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</si>
  <si>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</si>
  <si>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</si>
  <si>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</si>
  <si>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</si>
  <si>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</si>
  <si>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</si>
  <si>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</si>
  <si>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</si>
  <si>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</si>
  <si>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</si>
  <si>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</si>
  <si>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</si>
  <si>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</si>
  <si>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</si>
  <si>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</si>
  <si>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</si>
  <si>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</si>
  <si>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</si>
  <si>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</si>
  <si>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</si>
  <si>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</si>
  <si>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</si>
  <si>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</si>
  <si>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</si>
  <si>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</si>
  <si>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</si>
  <si>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</si>
  <si>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</si>
  <si>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</si>
  <si>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</si>
  <si>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</si>
  <si>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</si>
  <si>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</si>
  <si>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</si>
  <si>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</si>
  <si>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</si>
  <si>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</si>
  <si>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</si>
  <si>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</si>
  <si>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</si>
  <si>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</si>
  <si>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</si>
  <si>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</si>
  <si>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</si>
  <si>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</si>
  <si>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</si>
  <si>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</si>
  <si>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</si>
  <si>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</si>
  <si>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</si>
  <si>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</si>
  <si>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</si>
  <si>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</si>
  <si>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</si>
  <si>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</si>
  <si>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</si>
  <si>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</si>
  <si>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</si>
  <si>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</si>
  <si>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</si>
  <si>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</si>
  <si>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</si>
  <si>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</si>
  <si>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</si>
  <si>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</si>
  <si>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</si>
  <si>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</si>
  <si>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</si>
  <si>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</si>
  <si>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</si>
  <si>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</si>
  <si>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</si>
  <si>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</si>
  <si>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</si>
  <si>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</si>
  <si>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</si>
  <si>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</si>
  <si>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</si>
  <si>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</si>
  <si>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</si>
  <si>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</si>
  <si>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</si>
  <si>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</si>
  <si>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</si>
  <si>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</si>
  <si>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</si>
  <si>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</si>
  <si>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</si>
  <si>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</si>
  <si>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</si>
  <si>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</si>
  <si>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</si>
  <si>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</si>
  <si>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</si>
  <si>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</si>
  <si>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</si>
  <si>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</si>
  <si>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</si>
  <si>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</si>
  <si>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</si>
  <si>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</si>
  <si>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</si>
  <si>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</si>
  <si>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</si>
  <si>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</si>
  <si>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</si>
  <si>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</si>
  <si>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</si>
  <si>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</si>
  <si>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</si>
  <si>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</si>
  <si>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</si>
  <si>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</si>
  <si>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</si>
  <si>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</si>
  <si>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</si>
  <si>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</si>
  <si>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</si>
  <si>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</si>
  <si>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</si>
  <si>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</si>
  <si>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</si>
  <si>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</si>
  <si>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</si>
  <si>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</si>
  <si>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</si>
  <si>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</si>
  <si>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</si>
  <si>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</si>
  <si>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</si>
  <si>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</si>
  <si>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</si>
  <si>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</si>
  <si>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</si>
  <si>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</si>
  <si>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</si>
  <si>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</si>
  <si>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</si>
  <si>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</si>
  <si>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</si>
  <si>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</si>
  <si>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</si>
  <si>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</si>
  <si>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</si>
  <si>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</si>
  <si>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</si>
  <si>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</si>
  <si>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</si>
  <si>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</si>
  <si>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</si>
  <si>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</si>
  <si>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</si>
  <si>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</si>
  <si>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</si>
  <si>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</si>
  <si>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</si>
  <si>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</si>
  <si>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</si>
  <si>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</si>
  <si>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</si>
  <si>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</si>
  <si>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</si>
  <si>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</si>
  <si>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</si>
  <si>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</si>
  <si>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</si>
  <si>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</si>
  <si>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</si>
  <si>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</si>
  <si>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</si>
  <si>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</si>
  <si>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</si>
  <si>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</si>
  <si>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</si>
  <si>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</si>
  <si>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</si>
  <si>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</si>
  <si>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</si>
  <si>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</si>
  <si>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</si>
  <si>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</si>
  <si>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</si>
  <si>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</si>
  <si>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</si>
  <si>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</si>
  <si>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</si>
  <si>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</si>
  <si>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</si>
  <si>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</si>
  <si>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</si>
  <si>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</si>
  <si>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</si>
  <si>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</si>
  <si>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</si>
  <si>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</si>
  <si>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</si>
  <si>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</si>
  <si>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</si>
  <si>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</si>
  <si>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</si>
  <si>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</si>
  <si>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</si>
  <si>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</si>
  <si>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</si>
  <si>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</si>
  <si>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</si>
  <si>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</si>
  <si>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</si>
  <si>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</si>
  <si>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</si>
  <si>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</si>
  <si>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</si>
  <si>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</si>
  <si>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</si>
  <si>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</si>
  <si>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</si>
  <si>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</si>
  <si>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</si>
  <si>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</si>
  <si>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</si>
  <si>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</si>
  <si>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</si>
  <si>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</si>
  <si>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</si>
  <si>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</si>
  <si>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</si>
  <si>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</si>
  <si>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</si>
  <si>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</si>
  <si>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</si>
  <si>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</si>
  <si>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</si>
  <si>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</si>
  <si>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</si>
  <si>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</si>
  <si>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</si>
  <si>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</si>
  <si>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</si>
  <si>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</si>
  <si>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</si>
  <si>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</si>
  <si>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</si>
  <si>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</si>
  <si>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</si>
  <si>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</si>
  <si>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</si>
  <si>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</si>
  <si>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</si>
  <si>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</si>
  <si>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</si>
  <si>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</si>
  <si>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</si>
  <si>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</si>
  <si>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</si>
  <si>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</si>
  <si>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</si>
  <si>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</si>
  <si>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</si>
  <si>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</si>
  <si>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</si>
  <si>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</si>
  <si>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</si>
  <si>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</si>
  <si>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</si>
  <si>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</si>
  <si>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</si>
  <si>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</si>
  <si>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</si>
  <si>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</si>
  <si>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</si>
  <si>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</si>
  <si>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</si>
  <si>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</si>
  <si>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</si>
  <si>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</si>
  <si>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</si>
  <si>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</si>
  <si>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</si>
  <si>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</si>
  <si>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</si>
  <si>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</si>
  <si>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</si>
  <si>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</si>
  <si>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</si>
  <si>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</si>
  <si>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</si>
  <si>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</si>
  <si>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</si>
  <si>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</si>
  <si>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</si>
  <si>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</si>
  <si>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</si>
  <si>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</si>
  <si>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</si>
  <si>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</si>
  <si>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</si>
  <si>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</si>
  <si>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</si>
  <si>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</si>
  <si>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</si>
  <si>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</si>
  <si>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</si>
  <si>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</si>
  <si>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</si>
  <si>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</si>
  <si>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</si>
  <si>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</si>
  <si>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</si>
  <si>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</si>
  <si>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</si>
  <si>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</si>
  <si>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</si>
  <si>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</si>
  <si>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</si>
  <si>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</si>
  <si>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</si>
  <si>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</si>
  <si>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</si>
  <si>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</si>
  <si>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</si>
  <si>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</si>
  <si>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</si>
  <si>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</si>
  <si>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</si>
  <si>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</si>
  <si>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</si>
  <si>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</si>
  <si>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</si>
  <si>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</si>
  <si>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</si>
  <si>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</si>
  <si>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</si>
  <si>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</si>
  <si>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</si>
  <si>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</si>
  <si>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</si>
  <si>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</si>
  <si>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</si>
  <si>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</si>
  <si>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</si>
  <si>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</si>
  <si>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</si>
  <si>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</si>
  <si>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</si>
  <si>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</si>
  <si>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</si>
  <si>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</si>
  <si>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</si>
  <si>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</si>
  <si>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</si>
  <si>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</si>
  <si>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</si>
  <si>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</si>
  <si>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</si>
  <si>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</si>
  <si>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</si>
  <si>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</si>
  <si>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</si>
  <si>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</si>
  <si>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</si>
  <si>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</si>
  <si>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</si>
  <si>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</si>
  <si>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</si>
  <si>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</si>
  <si>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</si>
  <si>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</si>
  <si>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</si>
  <si>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</si>
  <si>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</si>
  <si>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</si>
  <si>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</si>
  <si>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</si>
  <si>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</si>
  <si>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</si>
  <si>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</si>
  <si>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</si>
  <si>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</si>
  <si>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</si>
  <si>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</si>
  <si>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</si>
  <si>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</si>
  <si>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</si>
  <si>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</si>
  <si>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</si>
  <si>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</si>
  <si>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</si>
  <si>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</si>
  <si>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</si>
  <si>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</si>
  <si>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</si>
  <si>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</si>
  <si>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</si>
  <si>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</si>
  <si>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</si>
  <si>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</si>
  <si>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</si>
  <si>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</si>
  <si>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</si>
  <si>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</si>
  <si>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</si>
  <si>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</si>
  <si>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</si>
  <si>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</si>
  <si>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</si>
  <si>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</si>
  <si>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</si>
  <si>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</si>
  <si>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</si>
  <si>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</si>
  <si>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</si>
  <si>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</si>
  <si>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</si>
  <si>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</si>
  <si>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</si>
  <si>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</si>
  <si>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</si>
  <si>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</si>
  <si>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</si>
  <si>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</si>
  <si>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</si>
  <si>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</si>
  <si>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</si>
  <si>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</si>
  <si>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</si>
  <si>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</si>
  <si>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</si>
  <si>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</si>
  <si>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</si>
  <si>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</si>
  <si>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</si>
  <si>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</si>
  <si>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</si>
  <si>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</si>
  <si>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</si>
  <si>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</si>
  <si>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</si>
  <si>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</si>
  <si>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</si>
  <si>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</si>
  <si>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</si>
  <si>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</si>
  <si>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</si>
  <si>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</si>
  <si>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</si>
  <si>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</si>
  <si>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</si>
  <si>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</si>
  <si>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</si>
  <si>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</si>
  <si>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</si>
  <si>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</si>
  <si>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</si>
  <si>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</si>
  <si>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</si>
  <si>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</si>
  <si>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</si>
  <si>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</si>
  <si>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</si>
  <si>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</si>
  <si>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</si>
  <si>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</si>
  <si>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</si>
  <si>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</si>
  <si>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</si>
  <si>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</si>
  <si>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</si>
  <si>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</si>
  <si>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</si>
  <si>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</si>
  <si>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</si>
  <si>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</si>
  <si>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</si>
  <si>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</si>
  <si>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</si>
  <si>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</si>
  <si>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</si>
  <si>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</si>
  <si>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</si>
  <si>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</si>
  <si>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</si>
  <si>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</si>
  <si>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</si>
  <si>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</si>
  <si>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</si>
  <si>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</si>
  <si>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</si>
  <si>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</si>
  <si>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</si>
  <si>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</si>
  <si>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</si>
  <si>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</si>
  <si>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</si>
  <si>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</si>
  <si>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</si>
  <si>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</si>
  <si>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</si>
  <si>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</si>
  <si>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</si>
  <si>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</si>
  <si>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</si>
  <si>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</si>
  <si>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</si>
  <si>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</si>
  <si>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</si>
  <si>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</si>
  <si>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</si>
  <si>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</si>
  <si>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</si>
  <si>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</si>
  <si>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</si>
  <si>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</si>
  <si>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</si>
  <si>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</si>
  <si>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</si>
  <si>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</si>
  <si>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</si>
  <si>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</si>
  <si>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</si>
  <si>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</si>
  <si>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</si>
  <si>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</si>
  <si>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</si>
  <si>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</si>
  <si>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</si>
  <si>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</si>
  <si>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</si>
  <si>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</si>
  <si>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</si>
  <si>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</si>
  <si>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</si>
  <si>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</si>
  <si>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</si>
  <si>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</si>
  <si>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</si>
  <si>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</si>
  <si>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</si>
  <si>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</si>
  <si>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</si>
  <si>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</si>
  <si>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</si>
  <si>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</si>
  <si>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</si>
  <si>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</si>
  <si>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</si>
  <si>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</si>
  <si>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</si>
  <si>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</si>
  <si>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</si>
  <si>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</si>
  <si>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</si>
  <si>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</si>
  <si>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</si>
  <si>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</si>
  <si>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</si>
  <si>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</si>
  <si>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</si>
  <si>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</si>
  <si>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</si>
  <si>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</si>
  <si>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</si>
  <si>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</si>
  <si>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</si>
  <si>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</si>
  <si>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</si>
  <si>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</si>
  <si>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</si>
  <si>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</si>
  <si>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</si>
  <si>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</si>
  <si>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</si>
  <si>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</si>
  <si>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</si>
  <si>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</si>
  <si>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</si>
  <si>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</si>
  <si>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</si>
  <si>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</si>
  <si>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</si>
  <si>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</si>
  <si>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</si>
  <si>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</si>
  <si>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</si>
  <si>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</si>
  <si>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</si>
  <si>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</si>
  <si>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</si>
  <si>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</si>
  <si>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</si>
  <si>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</si>
  <si>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</si>
  <si>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</si>
  <si>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</si>
  <si>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</si>
  <si>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</si>
  <si>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</si>
  <si>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</si>
  <si>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</si>
  <si>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</si>
  <si>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</si>
  <si>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</si>
  <si>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</si>
  <si>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</si>
  <si>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</si>
  <si>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</si>
  <si>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</si>
  <si>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</si>
  <si>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</si>
  <si>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</si>
  <si>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</si>
  <si>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</si>
  <si>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</si>
  <si>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</si>
  <si>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</si>
  <si>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</si>
  <si>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</si>
  <si>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</si>
  <si>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</si>
  <si>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</si>
  <si>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</si>
  <si>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</si>
  <si>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</si>
  <si>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</si>
  <si>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</si>
  <si>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</si>
  <si>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</si>
  <si>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</si>
  <si>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</si>
  <si>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</si>
  <si>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</si>
  <si>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</si>
  <si>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</si>
  <si>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</si>
  <si>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</si>
  <si>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</si>
  <si>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</si>
  <si>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</si>
  <si>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</si>
  <si>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</si>
  <si>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</si>
  <si>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</si>
  <si>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</si>
  <si>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</si>
  <si>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</si>
  <si>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</si>
  <si>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</si>
  <si>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</si>
  <si>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</si>
  <si>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</si>
  <si>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</si>
  <si>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</si>
  <si>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</si>
  <si>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</si>
  <si>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</si>
  <si>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</si>
  <si>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</si>
  <si>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</si>
  <si>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</si>
  <si>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</si>
  <si>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</si>
  <si>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</si>
  <si>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</si>
  <si>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</si>
  <si>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</si>
  <si>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</si>
  <si>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</si>
  <si>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</si>
  <si>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</si>
  <si>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</si>
  <si>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</si>
  <si>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</si>
  <si>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</si>
  <si>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</si>
  <si>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</si>
  <si>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</si>
  <si>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</si>
  <si>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</si>
  <si>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</si>
  <si>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</si>
  <si>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</si>
  <si>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</si>
  <si>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</si>
  <si>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</si>
  <si>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</si>
  <si>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</si>
  <si>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</si>
  <si>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</si>
  <si>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</si>
  <si>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</si>
  <si>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</si>
  <si>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</si>
  <si>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</si>
  <si>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</si>
  <si>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</si>
  <si>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</si>
  <si>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</si>
  <si>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</si>
  <si>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</si>
  <si>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</si>
  <si>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</si>
  <si>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</si>
  <si>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</si>
  <si>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</si>
  <si>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</si>
  <si>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</si>
  <si>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</si>
  <si>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</si>
  <si>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</si>
  <si>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</si>
  <si>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</si>
  <si>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</si>
  <si>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</si>
  <si>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</si>
  <si>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</si>
  <si>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</si>
  <si>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</si>
  <si>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</si>
  <si>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</si>
  <si>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</si>
  <si>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</si>
  <si>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</si>
  <si>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</si>
  <si>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</si>
  <si>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</si>
  <si>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</si>
  <si>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</si>
  <si>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</si>
  <si>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</si>
  <si>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</si>
  <si>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</si>
  <si>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</si>
  <si>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</si>
  <si>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</si>
  <si>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</si>
  <si>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</si>
  <si>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</si>
  <si>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</si>
  <si>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</si>
  <si>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</si>
  <si>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</si>
  <si>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</si>
  <si>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</si>
  <si>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</si>
  <si>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</si>
  <si>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</si>
  <si>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</si>
  <si>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</si>
  <si>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</si>
  <si>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</si>
  <si>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</si>
  <si>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</si>
  <si>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</si>
  <si>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</si>
  <si>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</si>
  <si>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</si>
  <si>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</si>
  <si>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</si>
  <si>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</si>
  <si>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</si>
  <si>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</si>
  <si>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</si>
  <si>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</si>
  <si>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</si>
  <si>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</si>
  <si>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</si>
  <si>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</si>
  <si>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</si>
  <si>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</si>
  <si>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</si>
  <si>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</si>
  <si>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</si>
  <si>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</si>
  <si>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</si>
  <si>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</si>
  <si>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</si>
  <si>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</si>
  <si>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</si>
  <si>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</si>
  <si>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</si>
  <si>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</si>
  <si>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</si>
  <si>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</si>
  <si>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</si>
  <si>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</si>
  <si>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</si>
  <si>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</si>
  <si>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</si>
  <si>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</si>
  <si>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</si>
  <si>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</si>
  <si>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</si>
  <si>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</si>
  <si>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</si>
  <si>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</si>
  <si>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</si>
  <si>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</si>
  <si>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</si>
  <si>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</si>
  <si>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</si>
  <si>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</si>
  <si>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</si>
  <si>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</si>
  <si>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</si>
  <si>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</si>
  <si>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</si>
  <si>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</si>
  <si>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</si>
  <si>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</si>
  <si>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</si>
  <si>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</si>
  <si>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</si>
  <si>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</si>
  <si>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</si>
  <si>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</si>
  <si>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</si>
  <si>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</si>
  <si>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</si>
  <si>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</si>
  <si>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</si>
  <si>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</si>
  <si>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</si>
  <si>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</si>
  <si>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</si>
  <si>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</si>
  <si>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</si>
  <si>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</si>
  <si>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</si>
  <si>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</si>
  <si>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</si>
  <si>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</si>
  <si>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</si>
  <si>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</si>
  <si>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</si>
  <si>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</si>
  <si>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</si>
  <si>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</si>
  <si>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</si>
  <si>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</si>
  <si>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</si>
  <si>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</si>
  <si>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</si>
  <si>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</si>
  <si>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</si>
  <si>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</si>
  <si>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</si>
  <si>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</si>
  <si>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</si>
  <si>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</si>
  <si>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</si>
  <si>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</si>
  <si>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</si>
  <si>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</si>
  <si>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</si>
  <si>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</si>
  <si>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</si>
  <si>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</si>
  <si>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</si>
  <si>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</si>
  <si>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</si>
  <si>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</si>
  <si>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</si>
  <si>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</si>
  <si>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</si>
  <si>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</si>
  <si>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</si>
  <si>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</si>
  <si>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</si>
  <si>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</si>
  <si>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</si>
  <si>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</si>
  <si>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</si>
  <si>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</si>
  <si>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</si>
  <si>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</si>
  <si>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</si>
  <si>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</si>
  <si>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</si>
  <si>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</si>
  <si>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</si>
  <si>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</si>
  <si>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</si>
  <si>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</si>
  <si>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</si>
  <si>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</si>
  <si>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</si>
  <si>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</si>
  <si>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</si>
  <si>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</si>
  <si>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</si>
  <si>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</si>
  <si>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</si>
  <si>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</si>
  <si>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</si>
  <si>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</si>
  <si>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</si>
  <si>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</si>
  <si>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</si>
  <si>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</si>
  <si>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</si>
  <si>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</si>
  <si>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</si>
  <si>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</si>
  <si>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</si>
  <si>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</si>
  <si>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</si>
  <si>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</si>
  <si>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</si>
  <si>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</si>
  <si>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</si>
  <si>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</si>
  <si>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</si>
  <si>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</si>
  <si>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</si>
  <si>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</si>
  <si>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</si>
  <si>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</si>
  <si>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</si>
  <si>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</si>
  <si>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</si>
  <si>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</si>
  <si>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</si>
  <si>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</si>
  <si>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</si>
  <si>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</si>
  <si>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</si>
  <si>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</si>
  <si>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</si>
  <si>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</si>
  <si>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</si>
  <si>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</si>
  <si>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</si>
  <si>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</si>
  <si>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</si>
  <si>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</si>
  <si>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</si>
  <si>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</si>
  <si>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</si>
  <si>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</si>
  <si>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</si>
  <si>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</si>
  <si>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</si>
  <si>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</si>
  <si>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</si>
  <si>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</si>
  <si>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</si>
  <si>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</si>
  <si>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</si>
  <si>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</si>
  <si>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</si>
  <si>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</si>
  <si>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</si>
  <si>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</si>
  <si>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</si>
  <si>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</si>
  <si>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</si>
  <si>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</si>
  <si>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</si>
  <si>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</si>
  <si>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</si>
  <si>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</si>
  <si>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</si>
  <si>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</si>
  <si>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</si>
  <si>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</si>
  <si>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</si>
  <si>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</si>
  <si>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</si>
  <si>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</si>
  <si>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</si>
  <si>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</si>
  <si>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</si>
  <si>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</si>
  <si>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</si>
  <si>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</si>
  <si>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</si>
  <si>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</si>
  <si>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</si>
  <si>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</si>
  <si>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</si>
  <si>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</si>
  <si>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</si>
  <si>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</si>
  <si>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</si>
  <si>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</si>
  <si>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</si>
  <si>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</si>
  <si>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</si>
  <si>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</si>
  <si>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</si>
  <si>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</si>
  <si>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</si>
  <si>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</si>
  <si>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</si>
  <si>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</si>
  <si>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</si>
  <si>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</si>
  <si>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</si>
  <si>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</si>
  <si>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</si>
  <si>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</si>
  <si>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</si>
  <si>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</si>
  <si>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</si>
  <si>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</si>
  <si>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</si>
  <si>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</si>
  <si>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</si>
  <si>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</si>
  <si>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</si>
  <si>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</si>
  <si>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</si>
  <si>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</si>
  <si>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</si>
  <si>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</si>
  <si>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</si>
  <si>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</si>
  <si>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</si>
  <si>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</si>
  <si>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</si>
  <si>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</si>
  <si>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</si>
  <si>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</si>
  <si>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</si>
  <si>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</si>
  <si>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</si>
  <si>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</si>
  <si>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</si>
  <si>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</si>
  <si>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</si>
  <si>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</si>
  <si>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</si>
  <si>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</si>
  <si>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</si>
  <si>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</si>
  <si>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</si>
  <si>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</si>
  <si>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</si>
  <si>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</si>
  <si>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</si>
  <si>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</si>
  <si>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</si>
  <si>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</si>
  <si>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</si>
  <si>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</si>
  <si>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</si>
  <si>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</si>
  <si>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</si>
  <si>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</si>
  <si>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</si>
  <si>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</si>
  <si>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</si>
  <si>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</si>
  <si>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</si>
  <si>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</si>
  <si>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</si>
  <si>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</si>
  <si>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</si>
  <si>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</si>
  <si>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</si>
  <si>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</si>
  <si>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</si>
  <si>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</si>
  <si>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</si>
  <si>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</si>
  <si>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</si>
  <si>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</si>
  <si>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</si>
  <si>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</si>
  <si>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</si>
  <si>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</si>
  <si>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</si>
  <si>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</si>
  <si>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</si>
  <si>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</si>
  <si>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</si>
  <si>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</si>
  <si>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</si>
  <si>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</si>
  <si>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</si>
  <si>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</si>
  <si>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</si>
  <si>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</si>
  <si>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</si>
  <si>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</si>
  <si>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</si>
  <si>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</si>
  <si>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</si>
  <si>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</si>
  <si>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</si>
  <si>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</si>
  <si>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</si>
  <si>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</si>
  <si>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</si>
  <si>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</si>
  <si>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</si>
  <si>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</si>
  <si>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</si>
  <si>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</si>
  <si>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</si>
  <si>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</si>
  <si>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</si>
  <si>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</si>
  <si>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</si>
  <si>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</si>
  <si>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</si>
  <si>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</si>
  <si>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</si>
  <si>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</si>
  <si>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</si>
  <si>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</si>
  <si>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</si>
  <si>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</si>
  <si>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</si>
  <si>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</si>
  <si>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</si>
  <si>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</si>
  <si>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</si>
  <si>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</si>
  <si>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</si>
  <si>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</si>
  <si>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</si>
  <si>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</si>
  <si>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</si>
  <si>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</si>
  <si>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</si>
  <si>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</si>
  <si>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</si>
  <si>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</si>
  <si>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</si>
  <si>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</si>
  <si>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</si>
  <si>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</si>
  <si>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</si>
  <si>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</si>
  <si>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</si>
  <si>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</si>
  <si>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</si>
  <si>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</si>
  <si>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</si>
  <si>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</si>
  <si>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</si>
  <si>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</si>
  <si>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</si>
  <si>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</si>
  <si>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</si>
  <si>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</si>
  <si>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</si>
  <si>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</si>
  <si>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</si>
  <si>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</si>
  <si>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</si>
  <si>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</si>
  <si>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</si>
  <si>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</si>
  <si>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</si>
  <si>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</si>
  <si>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</si>
  <si>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</si>
  <si>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</si>
  <si>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</si>
  <si>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</si>
  <si>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</si>
  <si>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</si>
  <si>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</si>
  <si>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</si>
  <si>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</si>
  <si>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</si>
  <si>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</si>
  <si>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</si>
  <si>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</si>
  <si>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</si>
  <si>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</si>
  <si>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</si>
  <si>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</si>
  <si>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</si>
  <si>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</si>
  <si>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</si>
  <si>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</si>
  <si>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</si>
  <si>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</si>
  <si>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</si>
  <si>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</si>
  <si>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</si>
  <si>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</si>
  <si>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</si>
  <si>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</si>
  <si>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</si>
  <si>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</si>
  <si>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</si>
  <si>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</si>
  <si>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</si>
  <si>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</si>
  <si>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</si>
  <si>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</si>
  <si>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</si>
  <si>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</si>
  <si>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</si>
  <si>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</si>
  <si>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</si>
  <si>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</si>
  <si>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</si>
  <si>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</si>
  <si>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</si>
  <si>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</si>
  <si>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</si>
  <si>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</si>
  <si>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</si>
  <si>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</si>
  <si>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</si>
  <si>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</si>
  <si>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</si>
  <si>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</si>
  <si>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</si>
  <si>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</si>
  <si>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</si>
  <si>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</si>
  <si>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</si>
  <si>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</si>
  <si>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</si>
  <si>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</si>
  <si>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</si>
  <si>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</si>
  <si>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</si>
  <si>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</si>
  <si>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</si>
  <si>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</si>
  <si>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</si>
  <si>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</si>
  <si>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</si>
  <si>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</si>
  <si>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</si>
  <si>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</si>
  <si>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</si>
  <si>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</si>
  <si>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</si>
  <si>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</si>
  <si>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</si>
  <si>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</si>
  <si>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</si>
  <si>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</si>
  <si>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</si>
  <si>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</si>
  <si>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</si>
  <si>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</si>
  <si>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</si>
  <si>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</si>
  <si>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</si>
  <si>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</si>
  <si>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</si>
  <si>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</si>
  <si>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</si>
  <si>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</si>
  <si>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</si>
  <si>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</si>
  <si>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</si>
  <si>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</si>
  <si>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</si>
  <si>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</si>
  <si>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</si>
  <si>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</si>
  <si>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</si>
  <si>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</si>
  <si>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</si>
  <si>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</si>
  <si>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</si>
  <si>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</si>
  <si>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</si>
  <si>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</si>
  <si>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</si>
  <si>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</si>
  <si>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</si>
  <si>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</si>
  <si>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</si>
  <si>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</si>
  <si>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</si>
  <si>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</si>
  <si>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</si>
  <si>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</si>
  <si>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</si>
  <si>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</si>
  <si>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</si>
  <si>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</si>
  <si>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</si>
  <si>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</si>
  <si>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</si>
  <si>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</si>
  <si>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</si>
  <si>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</si>
  <si>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</si>
  <si>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</si>
  <si>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</si>
  <si>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</si>
  <si>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</si>
  <si>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</si>
  <si>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</si>
  <si>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</si>
  <si>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</si>
  <si>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</si>
  <si>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</si>
  <si>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</si>
  <si>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</si>
  <si>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</si>
  <si>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</si>
  <si>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</si>
  <si>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</si>
  <si>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</si>
  <si>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</si>
  <si>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</si>
  <si>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</si>
  <si>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</si>
  <si>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</si>
  <si>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</si>
  <si>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</si>
  <si>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</si>
  <si>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</si>
  <si>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</si>
  <si>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</si>
  <si>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</si>
  <si>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</si>
  <si>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</si>
  <si>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</si>
  <si>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</si>
  <si>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</si>
  <si>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</si>
  <si>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</si>
  <si>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</si>
  <si>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</si>
  <si>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</si>
  <si>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</si>
  <si>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</si>
  <si>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</si>
  <si>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</si>
  <si>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</si>
  <si>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</si>
  <si>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</si>
  <si>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</si>
  <si>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</si>
  <si>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</si>
  <si>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</si>
  <si>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</si>
  <si>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</si>
  <si>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</si>
  <si>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</si>
  <si>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</si>
  <si>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</si>
  <si>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</si>
  <si>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</si>
  <si>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</si>
  <si>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</si>
  <si>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</si>
  <si>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</si>
  <si>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</si>
  <si>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</si>
  <si>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</si>
  <si>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</si>
  <si>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</si>
  <si>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</si>
  <si>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</si>
  <si>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</si>
  <si>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</si>
  <si>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</si>
  <si>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</si>
  <si>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</si>
  <si>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</si>
  <si>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</si>
  <si>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</si>
  <si>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</si>
  <si>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</si>
  <si>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</si>
  <si>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</si>
  <si>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</si>
  <si>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</si>
  <si>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</si>
  <si>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</si>
  <si>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</si>
  <si>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</si>
  <si>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</si>
  <si>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</si>
  <si>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</si>
  <si>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</si>
  <si>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</si>
  <si>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</si>
  <si>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</si>
  <si>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</si>
  <si>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</si>
  <si>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</si>
  <si>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</si>
  <si>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</si>
  <si>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</si>
  <si>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</si>
  <si>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</si>
  <si>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</si>
  <si>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</si>
  <si>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</si>
  <si>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</si>
  <si>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</si>
  <si>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</si>
  <si>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</si>
  <si>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</si>
  <si>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</si>
  <si>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</si>
  <si>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</si>
  <si>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</si>
  <si>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</si>
  <si>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</si>
  <si>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</si>
  <si>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</si>
  <si>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</si>
  <si>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</si>
  <si>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</si>
  <si>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</si>
  <si>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</si>
  <si>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</si>
  <si>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</si>
  <si>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</si>
  <si>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</si>
  <si>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</si>
  <si>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</si>
  <si>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</si>
  <si>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</si>
  <si>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</si>
  <si>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</si>
  <si>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</si>
  <si>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</si>
  <si>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</si>
  <si>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</si>
  <si>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</si>
  <si>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</si>
  <si>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</si>
  <si>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</si>
  <si>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</si>
  <si>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</si>
  <si>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</si>
  <si>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</si>
  <si>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</si>
  <si>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</si>
  <si>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</si>
  <si>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</si>
  <si>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</si>
  <si>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</si>
  <si>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</si>
  <si>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</si>
  <si>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</si>
  <si>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</si>
  <si>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</si>
  <si>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</si>
  <si>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</si>
  <si>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</si>
  <si>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</si>
  <si>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</si>
  <si>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</si>
  <si>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</si>
  <si>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</si>
  <si>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</si>
  <si>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</si>
  <si>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</si>
  <si>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</si>
  <si>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</si>
  <si>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</si>
  <si>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</si>
  <si>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</si>
  <si>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</si>
  <si>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</si>
  <si>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</si>
  <si>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</si>
  <si>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</si>
  <si>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</si>
  <si>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</si>
  <si>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</si>
  <si>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</si>
  <si>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</si>
  <si>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</si>
  <si>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</si>
  <si>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</si>
  <si>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</si>
  <si>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</si>
  <si>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</si>
  <si>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</si>
  <si>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</si>
  <si>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</si>
  <si>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</si>
  <si>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</si>
  <si>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</si>
  <si>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</si>
  <si>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</si>
  <si>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</si>
  <si>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</si>
  <si>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</si>
  <si>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</si>
  <si>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</si>
  <si>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</si>
  <si>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</si>
  <si>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</si>
  <si>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</si>
  <si>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</si>
  <si>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</si>
  <si>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</si>
  <si>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</si>
  <si>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</si>
  <si>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</si>
  <si>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</si>
  <si>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</si>
  <si>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</si>
  <si>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</si>
  <si>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</si>
  <si>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</si>
  <si>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</si>
  <si>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</si>
  <si>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</si>
  <si>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</si>
  <si>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</si>
  <si>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</si>
  <si>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</si>
  <si>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</si>
  <si>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</si>
  <si>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</si>
  <si>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</si>
  <si>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</si>
  <si>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</si>
  <si>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</si>
  <si>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</si>
  <si>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</si>
  <si>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</si>
  <si>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</si>
  <si>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</si>
  <si>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</si>
  <si>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</si>
  <si>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</si>
  <si>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</si>
  <si>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</si>
  <si>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</si>
  <si>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</si>
  <si>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</si>
  <si>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</si>
  <si>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</si>
  <si>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</si>
  <si>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</si>
  <si>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</si>
  <si>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</si>
  <si>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</si>
  <si>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</si>
  <si>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</si>
  <si>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</si>
  <si>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</si>
  <si>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</si>
  <si>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</si>
  <si>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</si>
  <si>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</si>
  <si>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</si>
  <si>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</si>
  <si>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</si>
  <si>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</si>
  <si>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</si>
  <si>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</si>
  <si>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</si>
  <si>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</si>
  <si>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</si>
  <si>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</si>
  <si>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</si>
  <si>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</si>
  <si>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</si>
  <si>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</si>
  <si>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</si>
  <si>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</si>
  <si>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</si>
  <si>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</si>
  <si>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</si>
  <si>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</si>
  <si>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</si>
  <si>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</si>
  <si>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</si>
  <si>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</si>
  <si>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</si>
  <si>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</si>
  <si>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</si>
  <si>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</si>
  <si>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</si>
  <si>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</si>
  <si>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</si>
  <si>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</si>
  <si>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</si>
  <si>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</si>
  <si>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</si>
  <si>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</si>
  <si>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</si>
  <si>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</si>
  <si>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</si>
  <si>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</si>
  <si>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</si>
  <si>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</si>
  <si>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</si>
  <si>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</si>
  <si>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</si>
  <si>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</si>
  <si>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</si>
  <si>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</si>
  <si>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</si>
  <si>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</si>
  <si>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</si>
  <si>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</si>
  <si>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</si>
  <si>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</si>
  <si>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</si>
  <si>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</si>
  <si>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</si>
  <si>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</si>
  <si>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</si>
  <si>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</si>
  <si>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</si>
  <si>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</si>
  <si>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</si>
  <si>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</si>
  <si>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</si>
  <si>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</si>
  <si>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</si>
  <si>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</si>
  <si>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</si>
  <si>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</si>
  <si>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</si>
  <si>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</si>
  <si>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</si>
  <si>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</si>
  <si>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</si>
  <si>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</si>
  <si>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</si>
  <si>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</si>
  <si>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</si>
  <si>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</si>
  <si>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</si>
  <si>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</si>
  <si>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</si>
  <si>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</si>
  <si>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</si>
  <si>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</si>
  <si>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</si>
  <si>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</si>
  <si>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</si>
  <si>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</si>
  <si>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</si>
  <si>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</si>
  <si>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</si>
  <si>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</si>
  <si>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</si>
  <si>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</si>
  <si>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</si>
  <si>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</si>
  <si>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</si>
  <si>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</si>
  <si>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</si>
  <si>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</si>
  <si>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</si>
  <si>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</si>
  <si>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</si>
  <si>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</si>
  <si>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</si>
  <si>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</si>
  <si>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</si>
  <si>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</si>
  <si>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</si>
  <si>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</si>
  <si>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</si>
  <si>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</si>
  <si>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</si>
  <si>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</si>
  <si>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</si>
  <si>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</si>
  <si>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</si>
  <si>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</si>
  <si>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</si>
  <si>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</si>
  <si>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</si>
  <si>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</si>
  <si>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</si>
  <si>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</si>
  <si>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</si>
  <si>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</si>
  <si>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</si>
  <si>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</si>
  <si>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</si>
  <si>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</si>
  <si>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</si>
  <si>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</si>
  <si>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</si>
  <si>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</si>
  <si>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</si>
  <si>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</si>
  <si>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</si>
  <si>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</si>
  <si>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</si>
  <si>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</si>
  <si>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</si>
  <si>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</si>
  <si>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</si>
  <si>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</si>
  <si>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</si>
  <si>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</si>
  <si>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</si>
  <si>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</si>
  <si>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</si>
  <si>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</si>
  <si>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</si>
  <si>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</si>
  <si>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</si>
  <si>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</si>
  <si>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</si>
  <si>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</si>
  <si>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</si>
  <si>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</si>
  <si>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</si>
  <si>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</si>
  <si>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</si>
  <si>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</si>
  <si>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</si>
  <si>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</si>
  <si>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</si>
  <si>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</si>
  <si>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</si>
  <si>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</si>
  <si>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</si>
  <si>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</si>
  <si>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</si>
  <si>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</si>
  <si>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</si>
  <si>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</si>
  <si>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</si>
  <si>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</si>
  <si>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</si>
  <si>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</si>
  <si>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</si>
  <si>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</si>
  <si>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</si>
  <si>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</si>
  <si>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</si>
  <si>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</si>
  <si>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</si>
  <si>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</si>
  <si>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</si>
  <si>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</si>
  <si>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</si>
  <si>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</si>
  <si>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</si>
  <si>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</si>
  <si>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</si>
  <si>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</si>
  <si>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</si>
  <si>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</si>
  <si>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</si>
  <si>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</si>
  <si>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</si>
  <si>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</si>
  <si>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</si>
  <si>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</si>
  <si>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</si>
  <si>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</si>
  <si>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</si>
  <si>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</si>
  <si>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</si>
  <si>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</si>
  <si>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</si>
  <si>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</si>
  <si>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</si>
  <si>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</si>
  <si>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</si>
  <si>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</si>
  <si>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</si>
  <si>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</si>
  <si>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</si>
  <si>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</si>
  <si>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</si>
  <si>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</si>
  <si>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</si>
  <si>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</si>
  <si>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</si>
  <si>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</si>
  <si>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</si>
  <si>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</si>
  <si>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</si>
  <si>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</si>
  <si>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</si>
  <si>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</si>
  <si>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</si>
  <si>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</si>
  <si>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</si>
  <si>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</si>
  <si>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</si>
  <si>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</si>
  <si>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</si>
  <si>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</si>
  <si>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</si>
  <si>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</si>
  <si>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</si>
  <si>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</si>
  <si>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</si>
  <si>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</si>
  <si>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</si>
  <si>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</si>
  <si>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</si>
  <si>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</si>
  <si>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</si>
  <si>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</si>
  <si>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</si>
  <si>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</si>
  <si>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</si>
  <si>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</si>
  <si>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</si>
  <si>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</si>
  <si>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</si>
  <si>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</si>
  <si>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</si>
  <si>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</si>
  <si>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</si>
  <si>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</si>
  <si>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</si>
  <si>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</si>
  <si>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</si>
  <si>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</si>
  <si>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</si>
  <si>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</si>
  <si>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</si>
  <si>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</si>
  <si>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</si>
  <si>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</si>
  <si>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</si>
  <si>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</si>
  <si>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</si>
  <si>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</si>
  <si>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</si>
  <si>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</si>
  <si>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</si>
  <si>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</si>
  <si>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</si>
  <si>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</si>
  <si>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</si>
  <si>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</si>
  <si>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</si>
  <si>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</si>
  <si>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</si>
  <si>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</si>
  <si>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</si>
  <si>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</si>
  <si>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</si>
  <si>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</si>
  <si>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</si>
  <si>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</si>
  <si>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</si>
  <si>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</si>
  <si>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</si>
  <si>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</si>
  <si>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</si>
  <si>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</si>
  <si>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</si>
  <si>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</si>
  <si>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</si>
  <si>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</si>
  <si>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</si>
  <si>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</si>
  <si>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</si>
  <si>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</si>
  <si>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</si>
  <si>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</si>
  <si>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</si>
  <si>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</si>
  <si>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</si>
  <si>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</si>
  <si>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</si>
  <si>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</si>
  <si>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</si>
  <si>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</si>
  <si>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</si>
  <si>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</si>
  <si>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</si>
  <si>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</si>
  <si>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</si>
  <si>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</si>
  <si>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</si>
  <si>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</si>
  <si>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</si>
  <si>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</si>
  <si>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</si>
  <si>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</si>
  <si>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</si>
  <si>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</si>
  <si>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</si>
  <si>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</si>
  <si>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</si>
  <si>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</si>
  <si>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</si>
  <si>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</si>
  <si>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</si>
  <si>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</si>
  <si>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</si>
  <si>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</si>
  <si>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</si>
  <si>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</si>
  <si>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</si>
  <si>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</si>
  <si>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</si>
  <si>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</si>
  <si>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</si>
  <si>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</si>
  <si>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</si>
  <si>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</si>
  <si>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</si>
  <si>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</si>
  <si>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</si>
  <si>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</si>
  <si>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</si>
  <si>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</si>
  <si>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</si>
  <si>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</si>
  <si>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</si>
  <si>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</si>
  <si>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</si>
  <si>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</si>
  <si>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</si>
  <si>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</si>
  <si>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</si>
  <si>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</si>
  <si>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</si>
  <si>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</si>
  <si>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</si>
  <si>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</si>
  <si>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</si>
  <si>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</si>
  <si>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</si>
  <si>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</si>
  <si>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</si>
  <si>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</si>
  <si>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</si>
  <si>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</si>
  <si>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</si>
  <si>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</si>
  <si>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</si>
  <si>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</si>
  <si>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</si>
  <si>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</si>
  <si>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</si>
  <si>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</si>
  <si>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</si>
  <si>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</si>
  <si>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</si>
  <si>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</si>
  <si>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</si>
  <si>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</si>
  <si>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</si>
  <si>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</si>
  <si>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</si>
  <si>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</si>
  <si>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</si>
  <si>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</si>
  <si>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</si>
  <si>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</si>
  <si>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</si>
  <si>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</si>
  <si>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</si>
  <si>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</si>
  <si>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</si>
  <si>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</si>
  <si>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</si>
  <si>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</si>
  <si>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</si>
  <si>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</si>
  <si>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</si>
  <si>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</si>
  <si>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</si>
  <si>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</si>
  <si>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</si>
  <si>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</si>
  <si>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</si>
  <si>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</si>
  <si>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</si>
  <si>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</si>
  <si>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</si>
  <si>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</si>
  <si>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</si>
  <si>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</si>
  <si>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</si>
  <si>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</si>
  <si>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</si>
  <si>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</si>
  <si>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</si>
  <si>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</si>
  <si>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</si>
  <si>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</si>
  <si>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</si>
  <si>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</si>
  <si>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</si>
  <si>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</si>
  <si>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</si>
  <si>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</si>
  <si>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</si>
  <si>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</si>
  <si>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</si>
  <si>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</si>
  <si>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</si>
  <si>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</si>
  <si>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</si>
  <si>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</si>
  <si>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</si>
  <si>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</si>
  <si>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</si>
  <si>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</si>
  <si>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</si>
  <si>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</si>
  <si>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</si>
  <si>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</si>
  <si>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</si>
  <si>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</si>
  <si>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</si>
  <si>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</si>
  <si>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</si>
  <si>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</si>
  <si>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</si>
  <si>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</si>
  <si>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</si>
  <si>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</si>
  <si>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</si>
  <si>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</si>
  <si>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</si>
  <si>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</si>
  <si>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</si>
  <si>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</si>
  <si>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</si>
  <si>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</si>
  <si>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</si>
  <si>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</si>
  <si>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</si>
  <si>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</si>
  <si>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</si>
  <si>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</si>
  <si>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</si>
  <si>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</si>
  <si>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</si>
  <si>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</si>
  <si>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</si>
  <si>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</si>
  <si>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</si>
  <si>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</si>
  <si>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</si>
  <si>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</si>
  <si>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</si>
  <si>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</si>
  <si>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</si>
  <si>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</si>
  <si>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</si>
  <si>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</si>
  <si>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</si>
  <si>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</si>
  <si>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</si>
  <si>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</si>
  <si>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</si>
  <si>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</si>
  <si>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</si>
  <si>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</si>
  <si>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</si>
  <si>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</si>
  <si>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</si>
  <si>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</si>
  <si>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</si>
  <si>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</si>
  <si>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</si>
  <si>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</si>
  <si>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</si>
  <si>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</si>
  <si>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</si>
  <si>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</si>
  <si>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</si>
  <si>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</si>
  <si>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</si>
  <si>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</si>
  <si>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</si>
  <si>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</si>
  <si>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</si>
  <si>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</si>
  <si>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</si>
  <si>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</si>
  <si>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</si>
  <si>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</si>
  <si>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</si>
  <si>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</si>
  <si>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</si>
  <si>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</si>
  <si>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</si>
  <si>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</si>
  <si>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</si>
  <si>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</si>
  <si>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</si>
  <si>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</si>
  <si>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</si>
  <si>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</si>
  <si>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</si>
  <si>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</si>
  <si>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</si>
  <si>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</si>
  <si>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</si>
  <si>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</si>
  <si>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</si>
  <si>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</si>
  <si>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</si>
  <si>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</si>
  <si>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</si>
  <si>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</si>
  <si>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</si>
  <si>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</si>
  <si>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</si>
  <si>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</si>
  <si>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</si>
  <si>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</si>
  <si>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</si>
  <si>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</si>
  <si>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</si>
  <si>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</si>
  <si>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</si>
  <si>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</si>
  <si>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</si>
  <si>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</si>
  <si>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</si>
  <si>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</si>
  <si>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</si>
  <si>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</si>
  <si>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</si>
  <si>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</si>
  <si>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</si>
  <si>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</si>
  <si>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</si>
  <si>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</si>
  <si>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</si>
  <si>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</si>
  <si>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</si>
  <si>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</si>
  <si>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</si>
  <si>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</si>
  <si>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</si>
  <si>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</si>
  <si>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</si>
  <si>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</si>
  <si>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</si>
  <si>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</si>
  <si>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</si>
  <si>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</si>
  <si>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</si>
  <si>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</si>
  <si>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</si>
  <si>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</si>
  <si>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</si>
  <si>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</si>
  <si>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</si>
  <si>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</si>
  <si>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</si>
  <si>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</si>
  <si>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</si>
  <si>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</si>
  <si>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</si>
  <si>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</si>
  <si>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</si>
  <si>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</si>
  <si>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</si>
  <si>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</si>
  <si>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</si>
  <si>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</si>
  <si>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</si>
  <si>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</si>
  <si>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</si>
  <si>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</si>
  <si>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</si>
  <si>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</si>
  <si>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</si>
  <si>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</si>
  <si>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</si>
  <si>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</si>
  <si>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</si>
  <si>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</si>
  <si>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</si>
  <si>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</si>
  <si>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</si>
  <si>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</si>
  <si>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</si>
  <si>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</si>
  <si>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</si>
  <si>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</si>
  <si>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</si>
  <si>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</si>
  <si>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</si>
  <si>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</si>
  <si>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</si>
  <si>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</si>
  <si>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</si>
  <si>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</si>
  <si>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</si>
  <si>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</si>
  <si>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</si>
  <si>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</si>
  <si>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</si>
  <si>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</si>
  <si>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</si>
  <si>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</si>
  <si>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</si>
  <si>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</si>
  <si>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</si>
  <si>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</si>
  <si>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</si>
  <si>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</si>
  <si>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</si>
  <si>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</si>
  <si>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</si>
  <si>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</si>
  <si>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</si>
  <si>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</si>
  <si>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</si>
  <si>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</si>
  <si>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</si>
  <si>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</si>
  <si>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</si>
  <si>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</si>
  <si>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</si>
  <si>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</si>
  <si>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</si>
  <si>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</si>
  <si>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</si>
  <si>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</si>
  <si>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</si>
  <si>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</si>
  <si>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</si>
  <si>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</si>
  <si>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</si>
  <si>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</si>
  <si>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</si>
  <si>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</si>
  <si>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</si>
  <si>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</si>
  <si>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</si>
  <si>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</si>
  <si>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</si>
  <si>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</si>
  <si>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</si>
  <si>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</si>
  <si>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</si>
  <si>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</si>
  <si>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</si>
  <si>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</si>
  <si>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</si>
  <si>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</si>
  <si>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</si>
  <si>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</si>
  <si>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</si>
  <si>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</si>
  <si>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</si>
  <si>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</si>
  <si>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</si>
  <si>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</si>
  <si>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</si>
  <si>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</si>
  <si>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</si>
  <si>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</si>
  <si>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</si>
  <si>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</si>
  <si>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</si>
  <si>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</si>
  <si>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</si>
  <si>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</si>
  <si>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</si>
  <si>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</si>
  <si>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</si>
  <si>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</si>
  <si>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</si>
  <si>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</si>
  <si>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</si>
  <si>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</si>
  <si>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</si>
  <si>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</si>
  <si>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</si>
  <si>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</si>
  <si>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</si>
  <si>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</si>
  <si>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</si>
  <si>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</si>
  <si>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</si>
  <si>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</si>
  <si>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</si>
  <si>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</si>
  <si>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</si>
  <si>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</si>
  <si>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</si>
  <si>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</si>
  <si>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</si>
  <si>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</si>
  <si>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</si>
  <si>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</si>
  <si>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</si>
  <si>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</si>
  <si>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</si>
  <si>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</si>
  <si>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</si>
  <si>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</si>
  <si>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</si>
  <si>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</si>
  <si>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</si>
  <si>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</si>
  <si>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</si>
  <si>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</si>
  <si>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</si>
  <si>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</si>
  <si>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</si>
  <si>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</si>
  <si>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</si>
  <si>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</si>
  <si>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</si>
  <si>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</si>
  <si>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</si>
  <si>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</si>
  <si>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</si>
  <si>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</si>
  <si>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</si>
  <si>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</si>
  <si>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</si>
  <si>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</si>
  <si>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</si>
  <si>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</si>
  <si>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</si>
  <si>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</si>
  <si>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</si>
  <si>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</si>
  <si>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</si>
  <si>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</si>
  <si>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</si>
  <si>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</si>
  <si>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</si>
  <si>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</si>
  <si>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</si>
  <si>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</si>
  <si>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</si>
  <si>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</si>
  <si>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</si>
  <si>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</si>
  <si>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</si>
  <si>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</si>
  <si>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</si>
  <si>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</si>
  <si>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</si>
  <si>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</si>
  <si>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</si>
  <si>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</si>
  <si>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</si>
  <si>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</si>
  <si>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</si>
  <si>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</si>
  <si>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</si>
  <si>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</si>
  <si>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</si>
  <si>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</si>
  <si>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</si>
  <si>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</si>
  <si>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</si>
  <si>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</si>
  <si>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</si>
  <si>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</si>
  <si>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</si>
  <si>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</si>
  <si>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</si>
  <si>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</si>
  <si>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</si>
  <si>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</si>
  <si>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</si>
  <si>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</si>
  <si>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</si>
  <si>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</si>
  <si>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</si>
  <si>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</si>
  <si>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</si>
  <si>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</si>
  <si>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</si>
  <si>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</si>
  <si>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</si>
  <si>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</si>
  <si>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</si>
  <si>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</si>
  <si>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</si>
  <si>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</si>
  <si>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</si>
  <si>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</si>
  <si>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</si>
  <si>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</si>
  <si>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</si>
  <si>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</si>
  <si>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</si>
  <si>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</si>
  <si>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</si>
  <si>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</si>
  <si>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</si>
  <si>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</si>
  <si>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</si>
  <si>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</si>
  <si>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</si>
  <si>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</si>
  <si>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</si>
  <si>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</si>
  <si>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</si>
  <si>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</si>
  <si>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</si>
  <si>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</si>
  <si>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</si>
  <si>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</si>
  <si>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</si>
  <si>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</si>
  <si>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</si>
  <si>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</si>
  <si>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</si>
  <si>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</si>
  <si>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</si>
  <si>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</si>
  <si>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</si>
  <si>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</si>
  <si>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</si>
  <si>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</si>
  <si>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</si>
  <si>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</si>
  <si>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</si>
  <si>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</si>
  <si>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</si>
  <si>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</si>
  <si>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</si>
  <si>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</si>
  <si>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</si>
  <si>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</si>
  <si>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</si>
  <si>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</si>
  <si>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</si>
  <si>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</si>
  <si>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</si>
  <si>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</si>
  <si>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</si>
  <si>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</si>
  <si>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</si>
  <si>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</si>
  <si>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</si>
  <si>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</si>
  <si>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</si>
  <si>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</si>
  <si>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</si>
  <si>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</si>
  <si>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</si>
  <si>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</si>
  <si>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</si>
  <si>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</si>
  <si>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</si>
  <si>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</si>
  <si>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</si>
  <si>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</si>
  <si>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</si>
  <si>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</si>
  <si>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</si>
  <si>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</si>
  <si>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</si>
  <si>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</si>
  <si>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</si>
  <si>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</si>
  <si>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</si>
  <si>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</si>
  <si>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</si>
  <si>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</si>
  <si>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</si>
  <si>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</si>
  <si>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</si>
  <si>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</si>
  <si>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</si>
  <si>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</si>
  <si>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</si>
  <si>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</si>
  <si>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</si>
  <si>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</si>
  <si>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</si>
  <si>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</si>
  <si>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</si>
  <si>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</si>
  <si>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</si>
  <si>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</si>
  <si>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</si>
  <si>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</si>
  <si>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</si>
  <si>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</si>
  <si>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</si>
  <si>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</si>
  <si>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</si>
  <si>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</si>
  <si>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</si>
  <si>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</si>
  <si>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</si>
  <si>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</si>
  <si>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</si>
  <si>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</si>
  <si>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</si>
  <si>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</si>
  <si>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</si>
  <si>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</si>
  <si>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</si>
  <si>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</si>
  <si>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</si>
  <si>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</si>
  <si>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</si>
  <si>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</si>
  <si>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</si>
  <si>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</si>
  <si>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</si>
  <si>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</si>
  <si>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</si>
  <si>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</si>
  <si>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</si>
  <si>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</si>
  <si>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</si>
  <si>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</si>
  <si>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</si>
  <si>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</si>
  <si>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</si>
  <si>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</si>
  <si>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</si>
  <si>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</si>
  <si>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</si>
  <si>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</si>
  <si>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</si>
  <si>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</si>
  <si>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</si>
  <si>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</si>
  <si>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</si>
  <si>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</si>
  <si>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</si>
  <si>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</si>
  <si>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</si>
  <si>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</si>
  <si>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</si>
  <si>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</si>
  <si>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</si>
  <si>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</si>
  <si>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</si>
  <si>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</si>
  <si>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</si>
  <si>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</si>
  <si>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</si>
  <si>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</si>
  <si>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</si>
  <si>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</si>
  <si>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</si>
  <si>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</si>
  <si>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</si>
  <si>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</si>
  <si>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</si>
  <si>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</si>
  <si>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</si>
  <si>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</si>
  <si>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</si>
  <si>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</si>
  <si>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</si>
  <si>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</si>
  <si>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</si>
  <si>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</si>
  <si>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</si>
  <si>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</si>
  <si>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</si>
  <si>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</si>
  <si>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</si>
  <si>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</si>
  <si>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</si>
  <si>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</si>
  <si>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</si>
  <si>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</si>
  <si>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</si>
  <si>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</si>
  <si>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</si>
  <si>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</si>
  <si>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</si>
  <si>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</si>
  <si>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</si>
  <si>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</si>
  <si>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</si>
  <si>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</si>
  <si>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</si>
  <si>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</si>
  <si>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</si>
  <si>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</si>
  <si>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</si>
  <si>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</si>
  <si>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</si>
  <si>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</si>
  <si>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</si>
  <si>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</si>
  <si>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</si>
  <si>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</si>
  <si>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</si>
  <si>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</si>
  <si>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</si>
  <si>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</si>
  <si>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</si>
  <si>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</si>
  <si>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</si>
  <si>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</si>
  <si>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</si>
  <si>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</si>
  <si>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</si>
  <si>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</si>
  <si>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</si>
  <si>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</si>
  <si>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</si>
  <si>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</si>
  <si>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</si>
  <si>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</si>
  <si>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</si>
  <si>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</si>
  <si>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</si>
  <si>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</si>
  <si>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</si>
  <si>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</si>
  <si>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</si>
  <si>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</si>
  <si>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</si>
  <si>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</si>
  <si>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</si>
  <si>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</si>
  <si>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</si>
  <si>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</si>
  <si>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</si>
  <si>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</si>
  <si>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</si>
  <si>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</si>
  <si>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</si>
  <si>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</si>
  <si>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</si>
  <si>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</si>
  <si>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</si>
  <si>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</si>
  <si>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</si>
  <si>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</si>
  <si>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</si>
  <si>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</si>
  <si>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</si>
  <si>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</si>
  <si>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</si>
  <si>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</si>
  <si>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</si>
  <si>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</si>
  <si>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</si>
  <si>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</si>
  <si>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</si>
  <si>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</si>
  <si>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</si>
  <si>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</si>
  <si>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</si>
  <si>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</si>
  <si>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</si>
  <si>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</si>
  <si>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</si>
  <si>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</si>
  <si>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</si>
  <si>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</si>
  <si>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</si>
  <si>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</si>
  <si>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</si>
  <si>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</si>
  <si>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</si>
  <si>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</si>
  <si>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</si>
  <si>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</si>
  <si>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</si>
  <si>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</si>
  <si>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</si>
  <si>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</si>
  <si>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</si>
  <si>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</si>
  <si>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</si>
  <si>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</si>
  <si>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</si>
  <si>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</si>
  <si>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</si>
  <si>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</si>
  <si>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</si>
  <si>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</si>
  <si>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</si>
  <si>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</si>
  <si>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</si>
  <si>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</si>
  <si>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</si>
  <si>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</si>
  <si>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</si>
  <si>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</si>
  <si>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</si>
  <si>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</si>
  <si>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</si>
  <si>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</si>
  <si>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</si>
  <si>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</si>
  <si>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</si>
  <si>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</si>
  <si>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</si>
  <si>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</si>
  <si>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</si>
  <si>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</si>
  <si>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</si>
  <si>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</si>
  <si>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</si>
  <si>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</si>
  <si>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</si>
  <si>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</si>
  <si>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</si>
  <si>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</si>
  <si>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</si>
  <si>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</si>
  <si>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</si>
  <si>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</si>
  <si>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</si>
  <si>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</si>
  <si>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</si>
  <si>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</si>
  <si>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</si>
  <si>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</si>
  <si>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</si>
  <si>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</si>
  <si>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</si>
  <si>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</si>
  <si>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</si>
  <si>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</si>
  <si>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</si>
  <si>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</si>
  <si>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</si>
  <si>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</si>
  <si>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</si>
  <si>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</si>
  <si>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</si>
  <si>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</si>
  <si>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</si>
  <si>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</si>
  <si>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</si>
  <si>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</si>
  <si>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</si>
  <si>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</si>
  <si>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</si>
  <si>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</si>
  <si>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</si>
  <si>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</si>
  <si>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</si>
  <si>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</si>
  <si>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</si>
  <si>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</si>
  <si>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</si>
  <si>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</si>
  <si>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</si>
  <si>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</si>
  <si>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</si>
  <si>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</si>
  <si>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</si>
  <si>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</si>
  <si>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</si>
  <si>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</si>
  <si>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</si>
  <si>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</si>
  <si>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</si>
  <si>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</si>
  <si>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</si>
  <si>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</si>
  <si>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</si>
  <si>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</si>
  <si>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</si>
  <si>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</si>
  <si>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</si>
  <si>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</si>
  <si>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</si>
  <si>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</si>
  <si>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</si>
  <si>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</si>
  <si>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</si>
  <si>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</si>
  <si>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</si>
  <si>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</si>
  <si>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</si>
  <si>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</si>
  <si>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</si>
  <si>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</si>
  <si>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</si>
  <si>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</si>
  <si>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</si>
  <si>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</si>
  <si>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</si>
  <si>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</si>
  <si>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</si>
  <si>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</si>
  <si>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</si>
  <si>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</si>
  <si>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</si>
  <si>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</si>
  <si>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</si>
  <si>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</si>
  <si>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</si>
  <si>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</si>
  <si>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</si>
  <si>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</si>
  <si>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</si>
  <si>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</si>
  <si>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</si>
  <si>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</si>
  <si>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</si>
  <si>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</si>
  <si>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</si>
  <si>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</si>
  <si>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</si>
  <si>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</si>
  <si>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</si>
  <si>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</si>
  <si>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</si>
  <si>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</si>
  <si>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</si>
  <si>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</si>
  <si>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</si>
  <si>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</si>
  <si>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</si>
  <si>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</si>
  <si>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</si>
  <si>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</si>
  <si>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</si>
  <si>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</si>
  <si>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</si>
  <si>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</si>
  <si>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</si>
  <si>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</si>
  <si>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</si>
  <si>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</si>
  <si>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</si>
  <si>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</si>
  <si>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</si>
  <si>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</si>
  <si>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</si>
  <si>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</si>
  <si>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</si>
  <si>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</si>
  <si>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</si>
  <si>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</si>
  <si>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</si>
  <si>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</si>
  <si>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</si>
  <si>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</si>
  <si>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</si>
  <si>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</si>
  <si>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</si>
  <si>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</si>
  <si>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</si>
  <si>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</si>
  <si>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</si>
  <si>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</si>
  <si>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</si>
  <si>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</si>
  <si>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</si>
  <si>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</si>
  <si>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</si>
  <si>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</si>
  <si>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</si>
  <si>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</si>
  <si>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</si>
  <si>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</si>
  <si>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</si>
  <si>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</si>
  <si>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</si>
  <si>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</si>
  <si>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</si>
  <si>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</si>
  <si>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</si>
  <si>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</si>
  <si>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</si>
  <si>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</si>
  <si>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</si>
  <si>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</si>
  <si>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</si>
  <si>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</si>
  <si>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</si>
  <si>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</si>
  <si>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</si>
  <si>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</si>
  <si>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</si>
  <si>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</si>
  <si>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</si>
  <si>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</si>
  <si>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</si>
  <si>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</si>
  <si>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</si>
  <si>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</si>
  <si>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</si>
  <si>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</si>
  <si>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</si>
  <si>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</si>
  <si>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</si>
  <si>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</si>
  <si>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</si>
  <si>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</si>
  <si>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</si>
  <si>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</si>
  <si>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</si>
  <si>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</si>
  <si>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</si>
  <si>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</si>
  <si>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</si>
  <si>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</si>
  <si>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</si>
  <si>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</si>
  <si>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</si>
  <si>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</si>
  <si>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</si>
  <si>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</si>
  <si>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</si>
  <si>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</si>
  <si>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</si>
  <si>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</si>
  <si>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</si>
  <si>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</si>
  <si>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</si>
  <si>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</si>
  <si>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</si>
  <si>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</si>
  <si>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</si>
  <si>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</si>
  <si>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</si>
  <si>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</si>
  <si>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</si>
  <si>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</si>
  <si>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</si>
  <si>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</si>
  <si>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</si>
  <si>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</si>
  <si>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</si>
  <si>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</si>
  <si>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</si>
  <si>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</si>
  <si>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</si>
  <si>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</si>
  <si>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</si>
  <si>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</si>
  <si>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</si>
  <si>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</si>
  <si>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</si>
  <si>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</si>
  <si>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</si>
  <si>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</si>
  <si>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</si>
  <si>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</si>
  <si>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</si>
  <si>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</si>
  <si>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</si>
  <si>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</si>
  <si>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</si>
  <si>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</si>
  <si>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</si>
  <si>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</si>
  <si>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</si>
  <si>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</si>
  <si>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</si>
  <si>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</si>
  <si>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</si>
  <si>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</si>
  <si>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</si>
  <si>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</si>
  <si>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</si>
  <si>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</si>
  <si>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</si>
  <si>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</si>
  <si>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</si>
  <si>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</si>
  <si>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</si>
  <si>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</si>
  <si>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</si>
  <si>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</si>
  <si>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</si>
  <si>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</si>
  <si>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</si>
  <si>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</si>
  <si>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</si>
  <si>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</si>
  <si>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</si>
  <si>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</si>
  <si>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</si>
  <si>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</si>
  <si>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</si>
  <si>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</si>
  <si>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</si>
  <si>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</si>
  <si>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</si>
  <si>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</si>
  <si>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</si>
  <si>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</si>
  <si>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</si>
  <si>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</si>
  <si>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</si>
  <si>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</si>
  <si>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</si>
  <si>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</si>
  <si>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</si>
  <si>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</si>
  <si>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</si>
  <si>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</si>
  <si>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</si>
  <si>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</si>
  <si>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</si>
  <si>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</si>
  <si>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</si>
  <si>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</si>
  <si>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</si>
  <si>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</si>
  <si>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</si>
  <si>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</si>
  <si>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</si>
  <si>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</si>
  <si>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</si>
  <si>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</si>
  <si>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</si>
  <si>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</si>
  <si>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</si>
  <si>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</si>
  <si>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</si>
  <si>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</si>
  <si>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</si>
  <si>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</si>
  <si>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</si>
  <si>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</si>
  <si>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</si>
  <si>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</si>
  <si>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</si>
  <si>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</si>
  <si>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</si>
  <si>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</si>
  <si>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</si>
  <si>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</si>
  <si>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</si>
  <si>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</si>
  <si>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</si>
  <si>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</si>
  <si>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</si>
  <si>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</si>
  <si>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</si>
  <si>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</si>
  <si>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</si>
  <si>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</si>
  <si>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</si>
  <si>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</si>
  <si>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</si>
  <si>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</si>
  <si>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</si>
  <si>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</si>
  <si>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</si>
  <si>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</si>
  <si>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</si>
  <si>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</si>
  <si>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</si>
  <si>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</si>
  <si>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</si>
  <si>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</si>
  <si>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</si>
  <si>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</si>
  <si>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</si>
  <si>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</si>
  <si>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</si>
  <si>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</si>
  <si>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</si>
  <si>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</si>
  <si>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</si>
  <si>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</si>
  <si>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</si>
  <si>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</si>
  <si>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</si>
  <si>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</si>
  <si>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</si>
  <si>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</si>
  <si>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</si>
  <si>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</si>
  <si>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</si>
  <si>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</si>
  <si>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</si>
  <si>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</si>
  <si>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</si>
  <si>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</si>
  <si>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</si>
  <si>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</si>
  <si>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</si>
  <si>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</si>
  <si>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</si>
  <si>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</si>
  <si>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</si>
  <si>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</si>
  <si>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</si>
  <si>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</si>
  <si>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</si>
  <si>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</si>
  <si>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</si>
  <si>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</si>
  <si>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</si>
  <si>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</si>
  <si>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</si>
  <si>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</si>
  <si>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</si>
  <si>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</si>
  <si>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</si>
  <si>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</si>
  <si>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</si>
  <si>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</si>
  <si>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</si>
  <si>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</si>
  <si>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</si>
  <si>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</si>
  <si>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</si>
  <si>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</si>
  <si>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</si>
  <si>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</si>
  <si>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</si>
  <si>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</si>
  <si>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</si>
  <si>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</si>
  <si>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</si>
  <si>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</si>
  <si>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</si>
  <si>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</si>
  <si>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</si>
  <si>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</si>
  <si>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</si>
  <si>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</si>
  <si>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</si>
  <si>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</si>
  <si>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</si>
  <si>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</si>
  <si>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</si>
  <si>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</si>
  <si>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</si>
  <si>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</si>
  <si>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</si>
  <si>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</si>
  <si>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</si>
  <si>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</si>
  <si>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</si>
  <si>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</si>
  <si>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</si>
  <si>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</si>
  <si>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</si>
  <si>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</si>
  <si>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</si>
  <si>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</si>
  <si>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</si>
  <si>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</si>
  <si>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</si>
  <si>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</si>
  <si>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</si>
  <si>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</si>
  <si>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</si>
  <si>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</si>
  <si>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</si>
  <si>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</si>
  <si>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</si>
  <si>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</si>
  <si>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</si>
  <si>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</si>
  <si>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</si>
  <si>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</si>
  <si>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</si>
  <si>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</si>
  <si>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</si>
  <si>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</si>
  <si>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</si>
  <si>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</si>
  <si>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</si>
  <si>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</si>
  <si>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</si>
  <si>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</si>
  <si>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</si>
  <si>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</si>
  <si>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</si>
  <si>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</si>
  <si>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</si>
  <si>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</si>
  <si>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</si>
  <si>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</si>
  <si>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</si>
  <si>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</si>
  <si>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</si>
  <si>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</si>
  <si>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</si>
  <si>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</si>
  <si>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</si>
  <si>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</si>
  <si>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</si>
  <si>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</si>
  <si>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</si>
  <si>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</si>
  <si>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</si>
  <si>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</si>
  <si>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</si>
  <si>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</si>
  <si>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</si>
  <si>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</si>
  <si>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</si>
  <si>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</si>
  <si>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</si>
  <si>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</si>
  <si>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</si>
  <si>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</si>
  <si>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</si>
  <si>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</si>
  <si>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</si>
  <si>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</si>
  <si>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</si>
  <si>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</si>
  <si>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</si>
  <si>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</si>
  <si>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</si>
  <si>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</si>
  <si>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</si>
  <si>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</si>
  <si>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</si>
  <si>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</si>
  <si>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</si>
  <si>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</si>
  <si>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</si>
  <si>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</si>
  <si>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</si>
  <si>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</si>
  <si>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</si>
  <si>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</si>
  <si>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</si>
  <si>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</si>
  <si>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</si>
  <si>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</si>
  <si>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</si>
  <si>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</si>
  <si>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</si>
  <si>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</si>
  <si>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</si>
  <si>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</si>
  <si>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</si>
  <si>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</si>
  <si>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</si>
  <si>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</si>
  <si>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</si>
  <si>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</si>
  <si>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</si>
  <si>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</si>
  <si>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</si>
  <si>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</si>
  <si>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</si>
  <si>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</si>
  <si>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</si>
  <si>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</si>
  <si>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</si>
  <si>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</si>
  <si>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</si>
  <si>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</si>
  <si>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</si>
  <si>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</si>
  <si>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</si>
  <si>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</si>
  <si>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</si>
  <si>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</si>
  <si>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</si>
  <si>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</si>
  <si>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</si>
  <si>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</si>
  <si>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</si>
  <si>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</si>
  <si>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</si>
  <si>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</si>
  <si>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</si>
  <si>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</si>
  <si>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</si>
  <si>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</si>
  <si>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</si>
  <si>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</si>
  <si>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</si>
  <si>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</si>
  <si>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</si>
  <si>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</si>
  <si>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</si>
  <si>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</si>
  <si>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</si>
  <si>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</si>
  <si>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</si>
  <si>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</si>
  <si>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</si>
  <si>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</si>
  <si>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</si>
  <si>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</si>
  <si>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</si>
  <si>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</si>
  <si>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</si>
  <si>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</si>
  <si>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</si>
  <si>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</si>
  <si>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</si>
  <si>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</si>
  <si>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</si>
  <si>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</si>
  <si>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</si>
  <si>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</si>
  <si>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</si>
  <si>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</si>
  <si>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</si>
  <si>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</si>
  <si>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</si>
  <si>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</si>
  <si>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</si>
  <si>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</si>
  <si>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</si>
  <si>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</si>
  <si>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</si>
  <si>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</si>
  <si>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</si>
  <si>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</si>
  <si>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</si>
  <si>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</si>
  <si>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</si>
  <si>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</si>
  <si>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</si>
  <si>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</si>
  <si>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</si>
  <si>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</si>
  <si>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</si>
  <si>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</si>
  <si>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</si>
  <si>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</si>
  <si>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</si>
  <si>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</si>
  <si>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</si>
  <si>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</si>
  <si>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</si>
  <si>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</si>
  <si>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</si>
  <si>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</si>
  <si>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</si>
  <si>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</si>
  <si>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</si>
  <si>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</si>
  <si>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</si>
  <si>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</si>
  <si>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</si>
  <si>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</si>
  <si>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</si>
  <si>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</si>
  <si>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</si>
  <si>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</si>
  <si>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</si>
  <si>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</si>
  <si>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</si>
  <si>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</si>
  <si>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</si>
  <si>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</si>
  <si>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</si>
  <si>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</si>
  <si>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</si>
  <si>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</si>
  <si>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</si>
  <si>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</si>
  <si>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</si>
  <si>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</si>
  <si>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</si>
  <si>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</si>
  <si>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</si>
  <si>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</si>
  <si>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</si>
  <si>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</si>
  <si>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</si>
  <si>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</si>
  <si>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</si>
  <si>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</si>
  <si>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</si>
  <si>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</si>
  <si>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</si>
  <si>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</si>
  <si>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</si>
  <si>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</si>
  <si>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</si>
  <si>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</si>
  <si>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</si>
  <si>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</si>
  <si>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</si>
  <si>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</si>
  <si>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</si>
  <si>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</si>
  <si>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</si>
  <si>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</si>
  <si>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</si>
  <si>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</si>
  <si>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</si>
  <si>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</si>
  <si>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</si>
  <si>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</si>
  <si>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</si>
  <si>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</si>
  <si>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</si>
  <si>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</si>
  <si>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</si>
  <si>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</si>
  <si>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</si>
  <si>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</si>
  <si>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</si>
  <si>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</si>
  <si>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</si>
  <si>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</si>
  <si>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</si>
  <si>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</si>
  <si>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</si>
  <si>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</si>
  <si>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</si>
  <si>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</si>
  <si>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</si>
  <si>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</si>
  <si>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</si>
  <si>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</si>
  <si>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</si>
  <si>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</si>
  <si>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</si>
  <si>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</si>
  <si>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</si>
  <si>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</si>
  <si>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</si>
  <si>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</si>
  <si>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</si>
  <si>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</si>
  <si>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</si>
  <si>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</si>
  <si>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</si>
  <si>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</si>
  <si>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</si>
  <si>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</si>
  <si>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</si>
  <si>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</si>
  <si>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</si>
  <si>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</si>
  <si>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</si>
  <si>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</si>
  <si>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</si>
  <si>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</si>
  <si>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</si>
  <si>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</si>
  <si>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</si>
  <si>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</si>
  <si>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</si>
  <si>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</si>
  <si>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</si>
  <si>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</si>
  <si>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</si>
  <si>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</si>
  <si>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</si>
  <si>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</si>
  <si>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</si>
  <si>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</si>
  <si>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</si>
  <si>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</si>
  <si>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</si>
  <si>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</si>
  <si>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</si>
  <si>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</si>
  <si>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</si>
  <si>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</si>
  <si>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</si>
  <si>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</si>
  <si>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</si>
  <si>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</si>
  <si>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</si>
  <si>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</si>
  <si>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</si>
  <si>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</si>
  <si>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</si>
  <si>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</si>
  <si>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</si>
  <si>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</si>
  <si>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</si>
  <si>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</si>
  <si>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</si>
  <si>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</si>
  <si>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</si>
  <si>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</si>
  <si>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</si>
  <si>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</si>
  <si>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</si>
  <si>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</si>
  <si>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</si>
  <si>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</si>
  <si>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</si>
  <si>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</si>
  <si>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</si>
  <si>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</si>
  <si>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</si>
  <si>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</si>
  <si>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</si>
  <si>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</si>
  <si>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</si>
  <si>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</si>
  <si>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</si>
  <si>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</si>
  <si>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</si>
  <si>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</si>
  <si>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</si>
  <si>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</si>
  <si>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</si>
  <si>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</si>
  <si>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</si>
  <si>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</si>
  <si>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</si>
  <si>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</si>
  <si>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</si>
  <si>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</si>
  <si>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</si>
  <si>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</si>
  <si>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</si>
  <si>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</si>
  <si>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</si>
  <si>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</si>
  <si>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</si>
  <si>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</si>
  <si>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</si>
  <si>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</si>
  <si>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</si>
  <si>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</si>
  <si>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</si>
  <si>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</si>
  <si>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</si>
  <si>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</si>
  <si>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</si>
  <si>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</si>
  <si>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</si>
  <si>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</si>
  <si>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</si>
  <si>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</si>
  <si>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</si>
  <si>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</si>
  <si>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</si>
  <si>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</si>
  <si>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</si>
  <si>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</si>
  <si>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</si>
  <si>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</si>
  <si>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</si>
  <si>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</si>
  <si>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</si>
  <si>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</si>
  <si>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</si>
  <si>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</si>
  <si>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</si>
  <si>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</si>
  <si>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</si>
  <si>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</si>
  <si>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</si>
  <si>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</si>
  <si>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</si>
  <si>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</si>
  <si>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</si>
  <si>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</si>
  <si>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</si>
  <si>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</si>
  <si>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</si>
  <si>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</si>
  <si>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</si>
  <si>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</si>
  <si>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</si>
  <si>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</si>
  <si>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</si>
  <si>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</si>
  <si>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</si>
  <si>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</si>
  <si>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</si>
  <si>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</si>
  <si>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</si>
  <si>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</si>
  <si>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</si>
  <si>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</si>
  <si>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</si>
  <si>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</si>
  <si>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</si>
  <si>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</si>
  <si>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</si>
  <si>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</si>
  <si>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</si>
  <si>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</si>
  <si>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</si>
  <si>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</si>
  <si>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</si>
  <si>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</si>
  <si>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</si>
  <si>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</si>
  <si>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</si>
  <si>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</si>
  <si>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</si>
  <si>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</si>
  <si>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</si>
  <si>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</si>
  <si>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</si>
  <si>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</si>
  <si>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</si>
  <si>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</si>
  <si>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</si>
  <si>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</si>
  <si>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</si>
  <si>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</si>
  <si>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</si>
  <si>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</si>
  <si>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</si>
  <si>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</si>
  <si>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</si>
  <si>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</si>
  <si>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</si>
  <si>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</si>
  <si>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</si>
  <si>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</si>
  <si>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</si>
  <si>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</si>
  <si>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</si>
  <si>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</si>
  <si>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</si>
  <si>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</si>
  <si>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</si>
  <si>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</si>
  <si>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</si>
  <si>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</si>
  <si>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</si>
  <si>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</si>
  <si>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</si>
  <si>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</si>
  <si>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</si>
  <si>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</si>
  <si>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</si>
  <si>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</si>
  <si>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</si>
  <si>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</si>
  <si>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</si>
  <si>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</si>
  <si>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</si>
  <si>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</si>
  <si>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</si>
  <si>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</si>
  <si>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</si>
  <si>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</si>
  <si>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</si>
  <si>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</si>
  <si>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</si>
  <si>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</si>
  <si>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</si>
  <si>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</si>
  <si>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</si>
  <si>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</si>
  <si>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</si>
  <si>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</si>
  <si>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</si>
  <si>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</si>
  <si>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</si>
  <si>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</si>
  <si>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</si>
  <si>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</si>
  <si>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</si>
  <si>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</si>
  <si>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</si>
  <si>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</si>
  <si>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</si>
  <si>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</si>
  <si>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</si>
  <si>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</si>
  <si>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</si>
  <si>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</si>
  <si>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</si>
  <si>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</si>
  <si>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</si>
  <si>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</si>
  <si>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</si>
  <si>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</si>
  <si>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</si>
  <si>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</si>
  <si>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</si>
  <si>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</si>
  <si>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</si>
  <si>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</si>
  <si>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</si>
  <si>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</si>
  <si>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</si>
  <si>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</si>
  <si>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</si>
  <si>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</si>
  <si>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</si>
  <si>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</si>
  <si>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</si>
  <si>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</si>
  <si>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</si>
  <si>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</si>
  <si>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</si>
  <si>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</si>
  <si>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</si>
  <si>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</si>
  <si>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</si>
  <si>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</si>
  <si>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</si>
  <si>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</si>
  <si>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</si>
  <si>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</si>
  <si>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</si>
  <si>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</si>
  <si>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</si>
  <si>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</si>
  <si>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</si>
  <si>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</si>
  <si>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</si>
  <si>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</si>
  <si>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</si>
  <si>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</si>
  <si>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</si>
  <si>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</si>
  <si>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</si>
  <si>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</si>
  <si>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</si>
  <si>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</si>
  <si>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</si>
  <si>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</si>
  <si>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</si>
  <si>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</si>
  <si>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</si>
  <si>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</si>
  <si>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</si>
  <si>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</si>
  <si>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</si>
  <si>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</si>
  <si>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</si>
  <si>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</si>
  <si>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</si>
  <si>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</si>
  <si>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</si>
  <si>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</si>
  <si>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</si>
  <si>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</si>
  <si>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</si>
  <si>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</si>
  <si>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</si>
  <si>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</si>
  <si>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</si>
  <si>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</si>
  <si>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</si>
  <si>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</si>
  <si>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</si>
  <si>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</si>
  <si>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</si>
  <si>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</si>
  <si>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</si>
  <si>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</si>
  <si>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</si>
  <si>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</si>
  <si>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</si>
  <si>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</si>
  <si>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</si>
  <si>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</si>
  <si>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</si>
  <si>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</si>
  <si>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</si>
  <si>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</si>
  <si>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</si>
  <si>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</si>
  <si>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</si>
  <si>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</si>
  <si>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</si>
  <si>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</si>
  <si>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</si>
  <si>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</si>
  <si>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</si>
  <si>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</si>
  <si>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</si>
  <si>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</si>
  <si>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</si>
  <si>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</si>
  <si>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</si>
  <si>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</si>
  <si>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</si>
  <si>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</si>
  <si>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</si>
  <si>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</si>
  <si>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</si>
  <si>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</si>
  <si>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</si>
  <si>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</si>
  <si>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</si>
  <si>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</si>
  <si>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</si>
  <si>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</si>
  <si>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</si>
  <si>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</si>
  <si>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</si>
  <si>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</si>
  <si>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</si>
  <si>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</si>
  <si>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</si>
  <si>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</si>
  <si>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</si>
  <si>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</si>
  <si>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</si>
  <si>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</si>
  <si>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</si>
  <si>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</si>
  <si>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</si>
  <si>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</si>
  <si>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</si>
  <si>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</si>
  <si>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</si>
  <si>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</si>
  <si>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</si>
  <si>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</si>
  <si>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</si>
  <si>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</si>
  <si>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</si>
  <si>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</si>
  <si>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</si>
  <si>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</si>
  <si>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</si>
  <si>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</si>
  <si>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</si>
  <si>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</si>
  <si>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</si>
  <si>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</si>
  <si>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</si>
  <si>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</si>
  <si>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</si>
  <si>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</si>
  <si>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</si>
  <si>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</si>
  <si>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</si>
  <si>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</si>
  <si>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</si>
  <si>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</si>
  <si>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</si>
  <si>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</si>
  <si>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</si>
  <si>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</si>
  <si>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</si>
  <si>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</si>
  <si>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</si>
  <si>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</si>
  <si>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</si>
  <si>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</si>
  <si>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</si>
  <si>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</si>
  <si>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</si>
  <si>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</si>
  <si>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</si>
  <si>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</si>
  <si>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</si>
  <si>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</si>
  <si>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</si>
  <si>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</si>
  <si>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</si>
  <si>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</si>
  <si>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</si>
  <si>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</si>
  <si>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</si>
  <si>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</si>
  <si>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</si>
  <si>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</si>
  <si>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</si>
  <si>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</si>
  <si>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</si>
  <si>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</si>
  <si>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</si>
  <si>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</si>
  <si>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</si>
  <si>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</si>
  <si>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</si>
  <si>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</si>
  <si>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</si>
  <si>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</si>
  <si>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</si>
  <si>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</si>
  <si>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</si>
  <si>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</si>
  <si>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</si>
  <si>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</si>
  <si>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</si>
  <si>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</si>
  <si>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</si>
  <si>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</si>
  <si>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</si>
  <si>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</si>
  <si>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</si>
  <si>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</si>
  <si>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</si>
  <si>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</si>
  <si>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</si>
  <si>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</si>
  <si>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</si>
  <si>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</si>
  <si>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</si>
  <si>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</si>
  <si>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</si>
  <si>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</si>
  <si>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</si>
  <si>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</si>
  <si>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</si>
  <si>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</si>
  <si>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</si>
  <si>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</si>
  <si>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</si>
  <si>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</si>
  <si>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</si>
  <si>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</si>
  <si>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</si>
  <si>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</si>
  <si>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</si>
  <si>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</si>
  <si>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</si>
  <si>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</si>
  <si>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</si>
  <si>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</si>
  <si>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</si>
  <si>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</si>
  <si>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</si>
  <si>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</si>
  <si>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</si>
  <si>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</si>
  <si>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</si>
  <si>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</si>
  <si>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</si>
  <si>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</si>
  <si>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</si>
  <si>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</si>
  <si>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</si>
  <si>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</si>
  <si>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</si>
  <si>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</si>
  <si>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</si>
  <si>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</si>
  <si>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</si>
  <si>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</si>
  <si>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</si>
  <si>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</si>
  <si>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</si>
  <si>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</si>
  <si>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</si>
  <si>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</si>
  <si>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</si>
  <si>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</si>
  <si>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</si>
  <si>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</si>
  <si>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</si>
  <si>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</si>
  <si>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</si>
  <si>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</si>
  <si>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</si>
  <si>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</si>
  <si>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</si>
  <si>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</si>
  <si>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</si>
  <si>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</si>
  <si>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</si>
  <si>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</si>
  <si>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</si>
  <si>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</si>
  <si>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</si>
  <si>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</si>
  <si>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</si>
  <si>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</si>
  <si>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</si>
  <si>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</si>
  <si>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</si>
  <si>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</si>
  <si>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</si>
  <si>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</si>
  <si>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</si>
  <si>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</si>
  <si>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</si>
  <si>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</si>
  <si>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</si>
  <si>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</si>
  <si>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</si>
  <si>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</si>
  <si>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</si>
  <si>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</si>
  <si>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</si>
  <si>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</si>
  <si>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</si>
  <si>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</si>
  <si>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</si>
  <si>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</si>
  <si>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</si>
  <si>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</si>
  <si>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</si>
  <si>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</si>
  <si>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</si>
  <si>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</si>
  <si>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</si>
  <si>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</si>
  <si>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</si>
  <si>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</si>
  <si>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</si>
  <si>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</si>
  <si>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</si>
  <si>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</si>
  <si>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</si>
  <si>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</si>
  <si>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</si>
  <si>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</si>
  <si>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</si>
  <si>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</si>
  <si>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</si>
  <si>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</si>
  <si>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</si>
  <si>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</si>
  <si>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</si>
  <si>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</si>
  <si>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</si>
  <si>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</si>
  <si>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</si>
  <si>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</si>
  <si>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</si>
  <si>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</si>
  <si>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</si>
  <si>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</si>
  <si>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</si>
  <si>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</si>
  <si>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</si>
  <si>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</si>
  <si>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</si>
  <si>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</si>
  <si>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</si>
  <si>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</si>
  <si>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</si>
  <si>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</si>
  <si>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</si>
  <si>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</si>
  <si>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</si>
  <si>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</si>
  <si>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</si>
  <si>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</si>
  <si>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</si>
  <si>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</si>
  <si>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</si>
  <si>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</si>
  <si>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</si>
  <si>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</si>
  <si>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</si>
  <si>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</si>
  <si>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</si>
  <si>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</si>
  <si>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</si>
  <si>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</si>
  <si>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</si>
  <si>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</si>
  <si>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</si>
  <si>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</si>
  <si>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</si>
  <si>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</si>
  <si>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</si>
  <si>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</si>
  <si>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</si>
  <si>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</si>
  <si>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</si>
  <si>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</si>
  <si>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</si>
  <si>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</si>
  <si>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</si>
  <si>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</si>
  <si>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</si>
  <si>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</si>
  <si>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</si>
  <si>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</si>
  <si>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</si>
  <si>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</si>
  <si>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</si>
  <si>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</si>
  <si>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</si>
  <si>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</si>
  <si>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</si>
  <si>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</si>
  <si>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</si>
  <si>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</si>
  <si>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</si>
  <si>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</si>
  <si>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</si>
  <si>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</si>
  <si>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</si>
  <si>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</si>
  <si>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</si>
  <si>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</si>
  <si>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</si>
  <si>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</si>
  <si>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</si>
  <si>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</si>
  <si>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</si>
  <si>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</si>
  <si>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</si>
  <si>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</si>
  <si>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</si>
  <si>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</si>
  <si>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</si>
  <si>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</si>
  <si>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</si>
  <si>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</si>
  <si>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</si>
  <si>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</si>
  <si>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</si>
  <si>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</si>
  <si>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</si>
  <si>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</si>
  <si>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</si>
  <si>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</si>
  <si>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</si>
  <si>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</si>
  <si>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</si>
  <si>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</si>
  <si>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</si>
  <si>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</si>
  <si>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</si>
  <si>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</si>
  <si>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</si>
  <si>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</si>
  <si>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</si>
  <si>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</si>
  <si>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</si>
  <si>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</si>
  <si>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</si>
  <si>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</si>
  <si>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</si>
  <si>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</si>
  <si>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</si>
  <si>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</si>
  <si>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</si>
  <si>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</si>
  <si>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</si>
  <si>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</si>
  <si>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</si>
  <si>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</si>
  <si>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</si>
  <si>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</si>
  <si>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</si>
  <si>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</si>
  <si>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</si>
  <si>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</si>
  <si>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</si>
  <si>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</si>
  <si>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</si>
  <si>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</si>
  <si>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</si>
  <si>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</si>
  <si>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</si>
  <si>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</si>
  <si>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</si>
  <si>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</si>
  <si>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</si>
  <si>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</si>
  <si>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</si>
  <si>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</si>
  <si>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</si>
  <si>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</si>
  <si>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</si>
  <si>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</si>
  <si>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</si>
  <si>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</si>
  <si>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</si>
  <si>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</si>
  <si>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</si>
  <si>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</si>
  <si>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</si>
  <si>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</si>
  <si>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</si>
  <si>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</si>
  <si>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</si>
  <si>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</si>
  <si>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</si>
  <si>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</si>
  <si>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</si>
  <si>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</si>
  <si>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</si>
  <si>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</si>
  <si>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</si>
  <si>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</si>
  <si>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</si>
  <si>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</si>
  <si>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</si>
  <si>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</si>
  <si>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</si>
  <si>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</si>
  <si>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</si>
  <si>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</si>
  <si>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</si>
  <si>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</si>
  <si>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</si>
  <si>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</si>
  <si>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</si>
  <si>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</si>
  <si>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</si>
  <si>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</si>
  <si>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</si>
  <si>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</si>
  <si>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</si>
  <si>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</si>
  <si>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</si>
  <si>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</si>
  <si>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</si>
  <si>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</si>
  <si>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</si>
  <si>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</si>
  <si>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</si>
  <si>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</si>
  <si>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</si>
  <si>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</si>
  <si>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</si>
  <si>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</si>
  <si>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</si>
  <si>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</si>
  <si>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</si>
  <si>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</si>
  <si>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</si>
  <si>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</si>
  <si>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</si>
  <si>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</si>
  <si>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</si>
  <si>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</si>
  <si>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</si>
  <si>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</si>
  <si>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</si>
  <si>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</si>
  <si>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</si>
  <si>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</si>
  <si>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</si>
  <si>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</si>
  <si>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</si>
  <si>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</si>
  <si>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</si>
  <si>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</si>
  <si>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</si>
  <si>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</si>
  <si>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</si>
  <si>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</si>
  <si>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</si>
  <si>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</si>
  <si>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</si>
  <si>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</si>
  <si>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</si>
  <si>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</si>
  <si>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</si>
  <si>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</si>
  <si>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</si>
  <si>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</si>
  <si>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</si>
  <si>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</si>
  <si>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</si>
  <si>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</si>
  <si>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</si>
  <si>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</si>
  <si>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</si>
  <si>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</si>
  <si>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</si>
  <si>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</si>
  <si>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</si>
  <si>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</si>
  <si>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</si>
  <si>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</si>
  <si>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</si>
  <si>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</si>
  <si>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</si>
  <si>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</si>
  <si>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</si>
  <si>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</si>
  <si>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</si>
  <si>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</si>
  <si>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</si>
  <si>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</si>
  <si>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</si>
  <si>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</si>
  <si>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</si>
  <si>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</si>
  <si>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</si>
  <si>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</si>
  <si>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</si>
  <si>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</si>
  <si>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</si>
  <si>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</si>
  <si>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</si>
  <si>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</si>
  <si>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</si>
  <si>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</si>
  <si>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</si>
  <si>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</si>
  <si>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</si>
  <si>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</si>
  <si>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</si>
  <si>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</si>
  <si>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</si>
  <si>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</si>
  <si>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</si>
  <si>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</si>
  <si>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</si>
  <si>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</si>
  <si>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</si>
  <si>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</si>
  <si>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</si>
  <si>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</si>
  <si>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</si>
  <si>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</si>
  <si>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</si>
  <si>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</si>
  <si>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</si>
  <si>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</si>
  <si>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</si>
  <si>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</si>
  <si>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</si>
  <si>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</si>
  <si>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</si>
  <si>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</si>
  <si>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</si>
  <si>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</si>
  <si>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</si>
  <si>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</si>
  <si>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</si>
  <si>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</si>
  <si>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</si>
  <si>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</si>
  <si>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</si>
  <si>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</si>
  <si>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</si>
  <si>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</si>
  <si>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</si>
  <si>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</si>
  <si>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</si>
  <si>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</si>
  <si>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</si>
  <si>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</si>
  <si>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</si>
  <si>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</si>
  <si>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</si>
  <si>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</si>
  <si>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</si>
  <si>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</si>
  <si>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</si>
  <si>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</si>
  <si>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</si>
  <si>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</si>
  <si>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</si>
  <si>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</si>
  <si>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</si>
  <si>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</si>
  <si>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</si>
  <si>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</si>
  <si>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</si>
  <si>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</si>
  <si>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</si>
  <si>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</si>
  <si>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</si>
  <si>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</si>
  <si>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</si>
  <si>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</si>
  <si>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</si>
  <si>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</si>
  <si>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</si>
  <si>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</si>
  <si>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</si>
  <si>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</si>
  <si>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</si>
  <si>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</si>
  <si>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</si>
  <si>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</si>
  <si>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</si>
  <si>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</si>
  <si>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</si>
  <si>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</si>
  <si>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</si>
  <si>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</si>
  <si>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</si>
  <si>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</si>
  <si>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</si>
  <si>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</si>
  <si>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</si>
  <si>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</si>
  <si>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</si>
  <si>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</si>
  <si>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</si>
  <si>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</si>
  <si>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</si>
  <si>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</si>
  <si>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</si>
  <si>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</si>
  <si>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</si>
  <si>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</si>
  <si>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</si>
  <si>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</si>
  <si>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</si>
  <si>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</si>
  <si>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</si>
  <si>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</si>
  <si>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</si>
  <si>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</si>
  <si>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</si>
  <si>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</si>
  <si>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</si>
  <si>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</si>
  <si>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</si>
  <si>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</si>
  <si>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</si>
  <si>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</si>
  <si>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</si>
  <si>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</si>
  <si>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</si>
  <si>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</si>
  <si>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</si>
  <si>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</si>
  <si>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</si>
  <si>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</si>
  <si>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</si>
  <si>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</si>
  <si>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</si>
  <si>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</si>
  <si>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</si>
  <si>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</si>
  <si>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</si>
  <si>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</si>
  <si>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</si>
  <si>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</si>
  <si>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</si>
  <si>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</si>
  <si>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</si>
  <si>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</si>
  <si>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</si>
  <si>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</si>
  <si>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</si>
  <si>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</si>
  <si>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</si>
  <si>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</si>
  <si>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</si>
  <si>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</si>
  <si>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</si>
  <si>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</si>
  <si>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</si>
  <si>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</si>
  <si>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</si>
  <si>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</si>
  <si>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</si>
  <si>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</si>
  <si>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</si>
  <si>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</si>
  <si>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</si>
  <si>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</si>
  <si>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</si>
  <si>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</si>
  <si>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</si>
  <si>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</si>
  <si>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</si>
  <si>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</si>
  <si>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</si>
  <si>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</si>
  <si>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</si>
  <si>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</si>
  <si>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</si>
  <si>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</si>
  <si>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</si>
  <si>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</si>
  <si>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</si>
  <si>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</si>
  <si>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</si>
  <si>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</si>
  <si>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</si>
  <si>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</si>
  <si>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</si>
  <si>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</si>
  <si>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</si>
  <si>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</si>
  <si>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</si>
  <si>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</si>
  <si>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</si>
  <si>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</si>
  <si>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</si>
  <si>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</si>
  <si>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</si>
  <si>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</si>
  <si>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</si>
  <si>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</si>
  <si>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</si>
  <si>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</si>
  <si>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</si>
  <si>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</si>
  <si>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</si>
  <si>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</si>
  <si>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</si>
  <si>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</si>
  <si>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</si>
  <si>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</si>
  <si>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</si>
  <si>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</si>
  <si>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</si>
  <si>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</si>
  <si>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</si>
  <si>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</si>
  <si>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</si>
  <si>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</si>
  <si>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</si>
  <si>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</si>
  <si>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</si>
  <si>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</si>
  <si>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</si>
  <si>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</si>
  <si>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</si>
  <si>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</si>
  <si>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</si>
  <si>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</si>
  <si>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</si>
  <si>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</si>
  <si>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</si>
  <si>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</si>
  <si>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</si>
  <si>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</si>
  <si>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</si>
  <si>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</si>
  <si>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</si>
  <si>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</si>
  <si>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</si>
  <si>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</si>
  <si>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</si>
  <si>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</si>
  <si>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</si>
  <si>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</si>
  <si>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</si>
  <si>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</si>
  <si>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</si>
  <si>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</si>
  <si>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</si>
  <si>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</si>
  <si>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</si>
  <si>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</si>
  <si>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</si>
  <si>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</si>
  <si>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</si>
  <si>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</si>
  <si>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</si>
  <si>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</si>
  <si>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</si>
  <si>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</si>
  <si>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</si>
  <si>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</si>
  <si>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</si>
  <si>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</si>
  <si>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</si>
  <si>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</si>
  <si>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</si>
  <si>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</si>
  <si>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</si>
  <si>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</si>
  <si>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</si>
  <si>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</si>
  <si>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</si>
  <si>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</si>
  <si>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</si>
  <si>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</si>
  <si>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</si>
  <si>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</si>
  <si>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</si>
  <si>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</si>
  <si>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</si>
  <si>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</si>
  <si>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</si>
  <si>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</si>
  <si>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</si>
  <si>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</si>
  <si>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</si>
  <si>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</si>
  <si>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</si>
  <si>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</si>
  <si>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</si>
  <si>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</si>
  <si>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</si>
  <si>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</si>
  <si>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</si>
  <si>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</si>
  <si>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</si>
  <si>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</si>
  <si>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</si>
  <si>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</si>
  <si>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</si>
  <si>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</si>
  <si>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</si>
  <si>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</si>
  <si>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</si>
  <si>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</si>
  <si>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</si>
  <si>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</si>
  <si>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</si>
  <si>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</si>
  <si>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</si>
  <si>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</si>
  <si>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</si>
  <si>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</si>
  <si>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</si>
  <si>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</si>
  <si>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</si>
  <si>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</si>
  <si>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</si>
  <si>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</si>
  <si>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</si>
  <si>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</si>
  <si>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</si>
  <si>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</si>
  <si>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</si>
  <si>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</si>
  <si>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</si>
  <si>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</si>
  <si>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</si>
  <si>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</si>
  <si>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</si>
  <si>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</si>
  <si>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</si>
  <si>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</si>
  <si>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</si>
  <si>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</si>
  <si>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</si>
  <si>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</si>
  <si>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</si>
  <si>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</si>
  <si>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</si>
  <si>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</si>
  <si>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</si>
  <si>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</si>
  <si>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</si>
  <si>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</si>
  <si>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</si>
  <si>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</si>
  <si>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</si>
  <si>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</si>
  <si>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</si>
  <si>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</si>
  <si>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</si>
  <si>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</si>
  <si>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</si>
  <si>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</si>
  <si>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</si>
  <si>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</si>
  <si>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</si>
  <si>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</si>
  <si>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</si>
  <si>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</si>
  <si>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</si>
  <si>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</si>
  <si>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</si>
  <si>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</si>
  <si>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</si>
  <si>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</si>
  <si>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</si>
  <si>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</si>
  <si>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</si>
  <si>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</si>
  <si>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</si>
  <si>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</si>
  <si>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</si>
  <si>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</si>
  <si>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</si>
  <si>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</si>
  <si>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</si>
  <si>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</si>
  <si>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</si>
  <si>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</si>
  <si>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</si>
  <si>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</si>
  <si>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</si>
  <si>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</si>
  <si>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</si>
  <si>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</si>
  <si>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</si>
  <si>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</si>
  <si>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</si>
  <si>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</si>
  <si>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</si>
  <si>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</si>
  <si>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</si>
  <si>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</si>
  <si>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</si>
  <si>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</si>
  <si>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</si>
  <si>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</si>
  <si>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</si>
  <si>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</si>
  <si>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</si>
  <si>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</si>
  <si>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</si>
  <si>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</si>
  <si>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</si>
  <si>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</si>
  <si>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</si>
  <si>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</si>
  <si>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</si>
  <si>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</si>
  <si>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</si>
  <si>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</si>
  <si>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</si>
  <si>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</si>
  <si>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</si>
  <si>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</si>
  <si>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</si>
  <si>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</si>
  <si>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</si>
  <si>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</si>
  <si>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</si>
  <si>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</si>
  <si>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</si>
  <si>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</si>
  <si>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</si>
  <si>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</si>
  <si>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</si>
  <si>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</si>
  <si>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</si>
  <si>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</si>
  <si>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</si>
  <si>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</si>
  <si>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</si>
  <si>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</si>
  <si>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</si>
  <si>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</si>
  <si>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</si>
  <si>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</si>
  <si>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</si>
  <si>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</si>
  <si>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</si>
  <si>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</si>
  <si>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</si>
  <si>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</si>
  <si>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</si>
  <si>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</si>
  <si>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</si>
  <si>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</si>
  <si>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</si>
  <si>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</si>
  <si>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</si>
  <si>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</si>
  <si>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</si>
  <si>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</si>
  <si>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</si>
  <si>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</si>
  <si>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</si>
  <si>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</si>
  <si>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</si>
  <si>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</si>
  <si>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</si>
  <si>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</si>
  <si>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</si>
  <si>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</si>
  <si>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</si>
  <si>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</si>
  <si>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</si>
  <si>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</si>
  <si>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</si>
  <si>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</si>
  <si>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</si>
  <si>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</si>
  <si>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</si>
  <si>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</si>
  <si>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</si>
  <si>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</si>
  <si>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</si>
  <si>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</si>
  <si>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</si>
  <si>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</si>
  <si>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</si>
  <si>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</si>
  <si>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</si>
  <si>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</si>
  <si>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</si>
  <si>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</si>
  <si>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</si>
  <si>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</si>
  <si>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</si>
  <si>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</si>
  <si>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</si>
  <si>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</si>
  <si>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</si>
  <si>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</si>
  <si>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</si>
  <si>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</si>
  <si>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</si>
  <si>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</si>
  <si>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</si>
  <si>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</si>
  <si>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</si>
  <si>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</si>
  <si>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</si>
  <si>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</si>
  <si>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</si>
  <si>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</si>
  <si>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</si>
  <si>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</si>
  <si>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</si>
  <si>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</si>
  <si>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</si>
  <si>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</si>
  <si>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</si>
  <si>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</si>
  <si>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</si>
  <si>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</si>
  <si>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</si>
  <si>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</si>
  <si>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</si>
  <si>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</si>
  <si>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</si>
  <si>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</si>
  <si>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</si>
  <si>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</si>
  <si>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</si>
  <si>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</si>
  <si>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</si>
  <si>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</si>
  <si>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</si>
  <si>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</si>
  <si>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</si>
  <si>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</si>
  <si>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</si>
  <si>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</si>
  <si>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</si>
  <si>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</si>
  <si>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</si>
  <si>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</si>
  <si>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</si>
  <si>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</si>
  <si>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</si>
  <si>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</si>
  <si>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</si>
  <si>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</si>
  <si>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</si>
  <si>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</si>
  <si>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</si>
  <si>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</si>
  <si>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</si>
  <si>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</si>
  <si>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</si>
  <si>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</si>
  <si>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</si>
  <si>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</si>
  <si>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</si>
  <si>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</si>
  <si>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</si>
  <si>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</si>
  <si>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</si>
  <si>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</si>
  <si>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</si>
  <si>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</si>
  <si>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</si>
  <si>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</si>
  <si>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</si>
  <si>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</si>
  <si>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</si>
  <si>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</si>
  <si>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</si>
  <si>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</si>
  <si>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</si>
  <si>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</si>
  <si>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</si>
  <si>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</si>
  <si>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</si>
  <si>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</si>
  <si>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</si>
  <si>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</si>
  <si>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</si>
  <si>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</si>
  <si>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</si>
  <si>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</si>
  <si>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</si>
  <si>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</si>
  <si>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</si>
  <si>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</si>
  <si>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</si>
  <si>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</si>
  <si>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</si>
  <si>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</si>
  <si>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</si>
  <si>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</si>
  <si>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</si>
  <si>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</si>
  <si>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</si>
  <si>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</si>
  <si>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</si>
  <si>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</si>
  <si>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</si>
  <si>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</si>
  <si>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</si>
  <si>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</si>
  <si>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</si>
  <si>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</si>
  <si>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</si>
  <si>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</si>
  <si>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</si>
  <si>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</si>
  <si>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</si>
  <si>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</si>
  <si>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</si>
  <si>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</si>
  <si>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</si>
  <si>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</si>
  <si>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</si>
  <si>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</si>
  <si>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</si>
  <si>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</si>
  <si>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</si>
  <si>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</si>
  <si>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</si>
  <si>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</si>
  <si>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</si>
  <si>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</si>
  <si>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</si>
  <si>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</si>
  <si>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</si>
  <si>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</si>
  <si>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</si>
  <si>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</si>
  <si>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</si>
  <si>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</si>
  <si>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</si>
  <si>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</si>
  <si>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</si>
  <si>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</si>
  <si>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</si>
  <si>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</si>
  <si>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</si>
  <si>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</si>
  <si>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</si>
  <si>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</si>
  <si>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</si>
  <si>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</si>
  <si>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</si>
  <si>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</si>
  <si>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</si>
  <si>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</si>
  <si>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</si>
  <si>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</si>
  <si>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</si>
  <si>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</si>
  <si>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</si>
  <si>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</si>
  <si>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</si>
  <si>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</si>
  <si>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</si>
  <si>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</si>
  <si>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</si>
  <si>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</si>
  <si>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</si>
  <si>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</si>
  <si>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</si>
  <si>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</si>
  <si>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</si>
  <si>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</si>
  <si>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</si>
  <si>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</si>
  <si>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</si>
  <si>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</si>
  <si>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</si>
  <si>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</si>
  <si>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</si>
  <si>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</si>
  <si>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</si>
  <si>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</si>
  <si>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</si>
  <si>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</si>
  <si>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</si>
  <si>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</si>
  <si>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</si>
  <si>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</si>
  <si>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</si>
  <si>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</si>
  <si>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</si>
  <si>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</si>
  <si>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</si>
  <si>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</si>
  <si>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</si>
  <si>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</si>
  <si>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</si>
  <si>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</si>
  <si>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</si>
  <si>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</si>
  <si>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</si>
  <si>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</si>
  <si>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</si>
  <si>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</si>
  <si>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</si>
  <si>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</si>
  <si>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</si>
  <si>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</si>
  <si>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</si>
  <si>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</si>
  <si>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</si>
  <si>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</si>
  <si>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</si>
  <si>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</si>
  <si>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</si>
  <si>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</si>
  <si>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</si>
  <si>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</si>
  <si>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</si>
  <si>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</si>
  <si>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</si>
  <si>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</si>
  <si>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</si>
  <si>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</si>
  <si>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</si>
  <si>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</si>
  <si>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</si>
  <si>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</si>
  <si>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</si>
  <si>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</si>
  <si>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</si>
  <si>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</si>
  <si>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</si>
  <si>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</si>
  <si>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</si>
  <si>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</si>
  <si>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</si>
  <si>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</si>
  <si>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</si>
  <si>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</si>
  <si>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</si>
  <si>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</si>
  <si>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</si>
  <si>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</si>
  <si>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</si>
  <si>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</si>
  <si>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</si>
  <si>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</si>
  <si>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</si>
  <si>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</si>
  <si>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</si>
  <si>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</si>
  <si>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</si>
  <si>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</si>
  <si>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</si>
  <si>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</si>
  <si>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</si>
  <si>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</si>
  <si>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</si>
  <si>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</si>
  <si>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</si>
  <si>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</si>
  <si>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</si>
  <si>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</si>
  <si>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</si>
  <si>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</si>
  <si>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</si>
  <si>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</si>
  <si>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</si>
  <si>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</si>
  <si>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</si>
  <si>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</si>
  <si>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</si>
  <si>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</si>
  <si>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</si>
  <si>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</si>
  <si>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</si>
  <si>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</si>
  <si>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</si>
  <si>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</si>
  <si>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</si>
  <si>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</si>
  <si>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</si>
  <si>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</si>
  <si>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</si>
  <si>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</si>
  <si>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</si>
  <si>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</si>
  <si>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</si>
  <si>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</si>
  <si>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</si>
  <si>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</si>
  <si>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</si>
  <si>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</si>
  <si>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</si>
  <si>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</si>
  <si>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</si>
  <si>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</si>
  <si>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</si>
  <si>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</si>
  <si>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</si>
  <si>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</si>
  <si>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</si>
  <si>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</si>
  <si>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</si>
  <si>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</si>
  <si>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</si>
  <si>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</si>
  <si>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</si>
  <si>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</si>
  <si>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</si>
  <si>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</si>
  <si>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</si>
  <si>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</si>
  <si>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</si>
  <si>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</si>
  <si>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</si>
  <si>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</si>
  <si>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</si>
  <si>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</si>
  <si>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</si>
  <si>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</si>
  <si>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</si>
  <si>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</si>
  <si>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</si>
  <si>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</si>
  <si>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</si>
  <si>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</si>
  <si>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</si>
  <si>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</si>
  <si>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</si>
  <si>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</si>
  <si>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</si>
  <si>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</si>
  <si>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</si>
  <si>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</si>
  <si>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</si>
  <si>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</si>
  <si>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</si>
  <si>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</si>
  <si>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</si>
  <si>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</si>
  <si>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</si>
  <si>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</si>
  <si>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</si>
  <si>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</si>
  <si>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</si>
  <si>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</si>
  <si>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</si>
  <si>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</si>
  <si>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</si>
  <si>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</si>
  <si>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</si>
  <si>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</si>
  <si>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</si>
  <si>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</si>
  <si>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</si>
  <si>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</si>
  <si>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</si>
  <si>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</si>
  <si>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</si>
  <si>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</si>
  <si>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</si>
  <si>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</si>
  <si>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</si>
  <si>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</si>
  <si>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</si>
  <si>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</si>
  <si>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</si>
  <si>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</si>
  <si>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</si>
  <si>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</si>
  <si>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</si>
  <si>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</si>
  <si>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</si>
  <si>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</si>
  <si>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</si>
  <si>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</si>
  <si>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</si>
  <si>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</si>
  <si>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</si>
  <si>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</si>
  <si>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</si>
  <si>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</si>
  <si>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</si>
  <si>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</si>
  <si>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</si>
  <si>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</si>
  <si>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</si>
  <si>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</si>
  <si>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</si>
  <si>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</si>
  <si>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</si>
  <si>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</si>
  <si>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</si>
  <si>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</si>
  <si>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</si>
  <si>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</si>
  <si>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</si>
  <si>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</si>
  <si>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</si>
  <si>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</si>
  <si>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</si>
  <si>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</si>
  <si>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</si>
  <si>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</si>
  <si>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</si>
  <si>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</si>
  <si>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</si>
  <si>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</si>
  <si>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</si>
  <si>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</si>
  <si>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</si>
  <si>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</si>
  <si>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</si>
  <si>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</si>
  <si>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</si>
  <si>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</si>
  <si>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</si>
  <si>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</si>
  <si>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</si>
  <si>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</si>
  <si>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</si>
  <si>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</si>
  <si>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</si>
  <si>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</si>
  <si>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</si>
  <si>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</si>
  <si>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</si>
  <si>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</si>
  <si>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</si>
  <si>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</si>
  <si>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</si>
  <si>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</si>
  <si>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</si>
  <si>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</si>
  <si>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</si>
  <si>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</si>
  <si>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</si>
  <si>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</si>
  <si>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</si>
  <si>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</si>
  <si>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</si>
  <si>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</si>
  <si>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</si>
  <si>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</si>
  <si>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</si>
  <si>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</si>
  <si>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</si>
  <si>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</si>
  <si>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</si>
  <si>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</si>
  <si>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</si>
  <si>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</si>
  <si>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</si>
  <si>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</si>
  <si>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</si>
  <si>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</si>
  <si>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</si>
  <si>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</si>
  <si>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</si>
  <si>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</si>
  <si>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</si>
  <si>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</si>
  <si>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</si>
  <si>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</si>
  <si>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</si>
  <si>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</si>
  <si>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</si>
  <si>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</si>
  <si>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</si>
  <si>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</si>
  <si>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</si>
  <si>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</si>
  <si>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</si>
  <si>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</si>
  <si>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</si>
  <si>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</si>
  <si>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</si>
  <si>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</si>
  <si>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</si>
  <si>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</si>
  <si>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</si>
  <si>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</si>
  <si>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</si>
  <si>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</si>
  <si>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</si>
  <si>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</si>
  <si>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</si>
  <si>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</si>
  <si>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</si>
  <si>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</si>
  <si>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</si>
  <si>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</si>
  <si>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</si>
  <si>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</si>
  <si>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</si>
  <si>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</si>
  <si>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</si>
  <si>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</si>
  <si>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</si>
  <si>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</si>
  <si>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</si>
  <si>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</si>
  <si>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</si>
  <si>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</si>
  <si>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</si>
  <si>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</si>
  <si>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</si>
  <si>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</si>
  <si>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</si>
  <si>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</si>
  <si>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</si>
  <si>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</si>
  <si>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</si>
  <si>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</si>
  <si>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</si>
  <si>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</si>
  <si>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</si>
  <si>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</si>
  <si>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</si>
  <si>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</si>
  <si>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</si>
  <si>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</si>
  <si>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</si>
  <si>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</si>
  <si>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</si>
  <si>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</si>
  <si>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</si>
  <si>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</si>
  <si>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</si>
  <si>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</si>
  <si>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</si>
  <si>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</si>
  <si>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</si>
  <si>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</si>
  <si>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</si>
  <si>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</si>
  <si>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</si>
  <si>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</si>
  <si>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</si>
  <si>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</si>
  <si>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</si>
  <si>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</si>
  <si>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</si>
  <si>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</si>
  <si>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</si>
  <si>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</si>
  <si>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</si>
  <si>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</si>
  <si>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</si>
  <si>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</si>
  <si>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</si>
  <si>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</si>
  <si>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</si>
  <si>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</si>
  <si>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</si>
  <si>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</si>
  <si>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</si>
  <si>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</si>
  <si>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</si>
  <si>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</si>
  <si>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</si>
  <si>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</si>
  <si>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</si>
  <si>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</si>
  <si>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</si>
  <si>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</si>
  <si>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</si>
  <si>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</si>
  <si>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</si>
  <si>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</si>
  <si>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</si>
  <si>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</si>
  <si>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</si>
  <si>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</si>
  <si>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</si>
  <si>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</si>
  <si>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</si>
  <si>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</si>
  <si>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</si>
  <si>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</si>
  <si>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</si>
  <si>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</si>
  <si>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</si>
  <si>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</si>
  <si>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</si>
  <si>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</si>
  <si>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</si>
  <si>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</si>
  <si>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</si>
  <si>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</si>
  <si>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</si>
  <si>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</si>
  <si>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</si>
  <si>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</si>
  <si>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</si>
  <si>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</si>
  <si>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</si>
  <si>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</si>
  <si>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</si>
  <si>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</si>
  <si>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</si>
  <si>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</si>
  <si>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</si>
  <si>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</si>
  <si>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</si>
  <si>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</si>
  <si>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</si>
  <si>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</si>
  <si>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</si>
  <si>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</si>
  <si>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</si>
  <si>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</si>
  <si>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</si>
  <si>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</si>
  <si>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</si>
  <si>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</si>
  <si>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</si>
  <si>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</si>
  <si>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</si>
  <si>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</si>
  <si>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</si>
  <si>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</si>
  <si>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</si>
  <si>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</si>
  <si>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</si>
  <si>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</si>
  <si>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</si>
  <si>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</si>
  <si>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</si>
  <si>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</si>
  <si>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</si>
  <si>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</si>
  <si>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</si>
  <si>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</si>
  <si>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</si>
  <si>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</si>
  <si>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</si>
  <si>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</si>
  <si>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</si>
  <si>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</si>
  <si>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</si>
  <si>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</si>
  <si>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</si>
  <si>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</si>
  <si>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</si>
  <si>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</si>
  <si>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</si>
  <si>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</si>
  <si>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</si>
  <si>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</si>
  <si>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</si>
  <si>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</si>
  <si>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</si>
  <si>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</si>
  <si>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</si>
  <si>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</si>
  <si>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</si>
  <si>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</si>
  <si>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</si>
  <si>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</si>
  <si>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</si>
  <si>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</si>
  <si>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</si>
  <si>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</si>
  <si>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</si>
  <si>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</si>
  <si>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</si>
  <si>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</si>
  <si>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</si>
  <si>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</si>
  <si>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</si>
  <si>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</si>
  <si>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</si>
  <si>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</si>
  <si>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</si>
  <si>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</si>
  <si>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</si>
  <si>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</si>
  <si>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</si>
  <si>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</si>
  <si>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</si>
  <si>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</si>
  <si>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</si>
  <si>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</si>
  <si>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</si>
  <si>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</si>
  <si>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</si>
  <si>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</si>
  <si>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</si>
  <si>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</si>
  <si>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</si>
  <si>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</si>
  <si>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</si>
  <si>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</si>
  <si>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</si>
  <si>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</si>
  <si>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</si>
  <si>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</si>
  <si>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</si>
  <si>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</si>
  <si>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</si>
  <si>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</si>
  <si>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</si>
  <si>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</si>
  <si>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</si>
  <si>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</si>
  <si>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</si>
  <si>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</si>
  <si>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</si>
  <si>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</si>
  <si>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</si>
  <si>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</si>
  <si>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</si>
  <si>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</si>
  <si>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</si>
  <si>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</si>
  <si>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</si>
  <si>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</si>
  <si>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</si>
  <si>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</si>
  <si>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</si>
  <si>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</si>
  <si>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</si>
  <si>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</si>
  <si>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</si>
  <si>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</si>
  <si>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</si>
  <si>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</si>
  <si>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</si>
  <si>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</si>
  <si>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</si>
  <si>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</si>
  <si>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</si>
  <si>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</si>
  <si>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</si>
  <si>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</si>
  <si>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</si>
  <si>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</si>
  <si>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</si>
  <si>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</si>
  <si>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</si>
  <si>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</si>
  <si>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</si>
  <si>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</si>
  <si>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</si>
  <si>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</si>
  <si>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</si>
  <si>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</si>
  <si>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</si>
  <si>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</si>
  <si>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</si>
  <si>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</si>
  <si>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</si>
  <si>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</si>
  <si>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</si>
  <si>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</si>
  <si>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</si>
  <si>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</si>
  <si>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</si>
  <si>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</si>
  <si>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</si>
  <si>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</si>
  <si>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</si>
  <si>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</si>
  <si>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</si>
  <si>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</si>
  <si>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</si>
  <si>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</si>
  <si>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</si>
  <si>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</si>
  <si>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</si>
  <si>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</si>
  <si>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</si>
  <si>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</si>
  <si>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</si>
  <si>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</si>
  <si>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</si>
  <si>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</si>
  <si>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</si>
  <si>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</si>
  <si>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</si>
  <si>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</si>
  <si>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</si>
  <si>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</si>
  <si>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</si>
  <si>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</si>
  <si>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</si>
  <si>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</si>
  <si>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</si>
  <si>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</si>
  <si>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</si>
  <si>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</si>
  <si>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</si>
  <si>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</si>
  <si>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</si>
  <si>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</si>
  <si>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</si>
  <si>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</si>
  <si>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</si>
  <si>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</si>
  <si>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</si>
  <si>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</si>
  <si>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</si>
  <si>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</si>
  <si>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</si>
  <si>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</si>
  <si>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</si>
  <si>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</si>
  <si>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</si>
  <si>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</si>
  <si>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</si>
  <si>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</si>
  <si>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</si>
  <si>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</si>
  <si>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</si>
  <si>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</si>
  <si>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</si>
  <si>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</si>
  <si>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</si>
  <si>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</si>
  <si>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</si>
  <si>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</si>
  <si>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</si>
  <si>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</si>
  <si>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</si>
  <si>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</si>
  <si>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</si>
  <si>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</si>
  <si>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</si>
  <si>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</si>
  <si>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</si>
  <si>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</si>
  <si>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</si>
  <si>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</si>
  <si>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</si>
  <si>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</si>
  <si>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</si>
  <si>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</si>
  <si>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</si>
  <si>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</si>
  <si>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</si>
  <si>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</si>
  <si>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</si>
  <si>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</si>
  <si>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</si>
  <si>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</si>
  <si>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</si>
  <si>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</si>
  <si>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</si>
  <si>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</si>
  <si>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</si>
  <si>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</si>
  <si>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</si>
  <si>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</si>
  <si>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</si>
  <si>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</si>
  <si>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</si>
  <si>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</si>
  <si>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</si>
  <si>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</si>
  <si>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</si>
  <si>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</si>
  <si>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</si>
  <si>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</si>
  <si>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</si>
  <si>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</si>
  <si>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</si>
  <si>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</si>
  <si>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</si>
  <si>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</si>
  <si>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</si>
  <si>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</si>
  <si>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</si>
  <si>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</si>
  <si>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</si>
  <si>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</si>
  <si>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</si>
  <si>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</si>
  <si>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</si>
  <si>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</si>
  <si>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</si>
  <si>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</si>
  <si>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</si>
  <si>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</si>
  <si>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</si>
  <si>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</si>
  <si>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</si>
  <si>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</si>
  <si>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</si>
  <si>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</si>
  <si>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</si>
  <si>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</si>
  <si>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</si>
  <si>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</si>
  <si>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</si>
  <si>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</si>
  <si>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</si>
  <si>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</si>
  <si>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</si>
  <si>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</si>
  <si>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</si>
  <si>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</si>
  <si>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</si>
  <si>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</si>
  <si>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</si>
  <si>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</si>
  <si>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</si>
  <si>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</si>
  <si>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</si>
  <si>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</si>
  <si>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</si>
  <si>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</si>
  <si>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</si>
  <si>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</si>
  <si>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</si>
  <si>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</si>
  <si>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</si>
  <si>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</si>
  <si>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</si>
  <si>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</si>
  <si>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</si>
  <si>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</si>
  <si>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</si>
  <si>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</si>
  <si>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</si>
  <si>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</si>
  <si>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</si>
  <si>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</si>
  <si>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</si>
  <si>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</si>
  <si>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</si>
  <si>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</si>
  <si>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</si>
  <si>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</si>
  <si>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</si>
  <si>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</si>
  <si>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</si>
  <si>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</si>
  <si>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</si>
  <si>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</si>
  <si>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</si>
  <si>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</si>
  <si>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</si>
  <si>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</si>
  <si>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</si>
  <si>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</si>
  <si>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</si>
  <si>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</si>
  <si>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</si>
  <si>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</si>
  <si>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</si>
  <si>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</si>
  <si>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</si>
  <si>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</si>
  <si>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</si>
  <si>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</si>
  <si>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</si>
  <si>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</si>
  <si>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</si>
  <si>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</si>
  <si>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</si>
  <si>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</si>
  <si>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</si>
  <si>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</si>
  <si>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</si>
  <si>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</si>
  <si>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</si>
  <si>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</si>
  <si>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</si>
  <si>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</si>
  <si>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</si>
  <si>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</si>
  <si>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</si>
  <si>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</si>
  <si>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</si>
  <si>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</si>
  <si>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</si>
  <si>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</si>
  <si>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</si>
  <si>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</si>
  <si>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</si>
  <si>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</si>
  <si>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</si>
  <si>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</si>
  <si>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</si>
  <si>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</si>
  <si>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</si>
  <si>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</si>
  <si>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</si>
  <si>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</si>
  <si>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</si>
  <si>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</si>
  <si>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</si>
  <si>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</si>
  <si>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</si>
  <si>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</si>
  <si>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</si>
  <si>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</si>
  <si>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</si>
  <si>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</si>
  <si>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</si>
  <si>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</si>
  <si>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</si>
  <si>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</si>
  <si>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</si>
  <si>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</si>
  <si>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</si>
  <si>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</si>
  <si>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</si>
  <si>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</si>
  <si>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</si>
  <si>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</si>
  <si>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</si>
  <si>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</si>
  <si>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</si>
  <si>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</si>
  <si>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</si>
  <si>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</si>
  <si>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</si>
  <si>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</si>
  <si>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</si>
  <si>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</si>
  <si>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</si>
  <si>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</si>
  <si>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</si>
  <si>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</si>
  <si>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</si>
  <si>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</si>
  <si>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</si>
  <si>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</si>
  <si>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</si>
  <si>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</si>
  <si>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</si>
  <si>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</si>
  <si>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</si>
  <si>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</si>
  <si>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</si>
  <si>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</si>
  <si>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</si>
  <si>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</si>
  <si>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</si>
  <si>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</si>
  <si>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</si>
  <si>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</si>
  <si>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</si>
  <si>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</si>
  <si>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</si>
  <si>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</si>
  <si>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</si>
  <si>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</si>
  <si>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</si>
  <si>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</si>
  <si>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</si>
  <si>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</si>
  <si>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</si>
  <si>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</si>
  <si>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</si>
  <si>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</si>
  <si>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</si>
  <si>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</si>
  <si>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</si>
  <si>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</si>
  <si>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</si>
  <si>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</si>
  <si>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</si>
  <si>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</si>
  <si>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</si>
  <si>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</si>
  <si>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</si>
  <si>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</si>
  <si>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</si>
  <si>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</si>
  <si>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</si>
  <si>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</si>
  <si>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</si>
  <si>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</si>
  <si>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</si>
  <si>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</si>
  <si>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</si>
  <si>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</si>
  <si>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</si>
  <si>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</si>
  <si>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</si>
  <si>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</si>
  <si>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</si>
  <si>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</si>
  <si>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</si>
  <si>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</si>
  <si>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</si>
  <si>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</si>
  <si>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</si>
  <si>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</si>
  <si>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</si>
  <si>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</si>
  <si>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</si>
  <si>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</si>
  <si>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</si>
  <si>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</si>
  <si>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</si>
  <si>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</si>
  <si>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</si>
  <si>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</si>
  <si>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</si>
  <si>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</si>
  <si>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</si>
  <si>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</si>
  <si>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</si>
  <si>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</si>
  <si>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</si>
  <si>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</si>
  <si>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</si>
  <si>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</si>
  <si>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</si>
  <si>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</si>
  <si>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</si>
  <si>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</si>
  <si>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</si>
  <si>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</si>
  <si>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</si>
  <si>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</si>
  <si>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</si>
  <si>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</si>
  <si>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</si>
  <si>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</si>
  <si>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</si>
  <si>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</si>
  <si>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</si>
  <si>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</si>
  <si>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</si>
  <si>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</si>
  <si>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</si>
  <si>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</si>
  <si>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</si>
  <si>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</si>
  <si>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</si>
  <si>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</si>
  <si>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</si>
  <si>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</si>
  <si>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</si>
  <si>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</si>
  <si>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</si>
  <si>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</si>
  <si>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</si>
  <si>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</si>
  <si>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</si>
  <si>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</si>
  <si>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</si>
  <si>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</si>
  <si>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</si>
  <si>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</si>
  <si>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</si>
  <si>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</si>
  <si>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</si>
  <si>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</si>
  <si>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</si>
  <si>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</si>
  <si>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</si>
  <si>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</si>
  <si>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</si>
  <si>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</si>
  <si>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</si>
  <si>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</si>
  <si>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</si>
  <si>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</si>
  <si>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</si>
  <si>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</si>
  <si>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</si>
  <si>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</si>
  <si>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</si>
  <si>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</si>
  <si>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</si>
  <si>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</si>
  <si>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</si>
  <si>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</si>
  <si>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</si>
  <si>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</si>
  <si>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</si>
  <si>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</si>
  <si>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</si>
  <si>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</si>
  <si>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</si>
  <si>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</si>
  <si>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</si>
  <si>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</si>
  <si>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</si>
  <si>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</si>
  <si>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</si>
  <si>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</si>
  <si>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</si>
  <si>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</si>
  <si>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</si>
  <si>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</si>
  <si>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</si>
  <si>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</si>
  <si>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</si>
  <si>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</si>
  <si>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</si>
  <si>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</si>
  <si>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</si>
  <si>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</si>
  <si>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</si>
  <si>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</si>
  <si>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</si>
  <si>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</si>
  <si>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</si>
  <si>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</si>
  <si>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</si>
  <si>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</si>
  <si>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</si>
  <si>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</si>
  <si>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</si>
  <si>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</si>
  <si>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</si>
  <si>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</si>
  <si>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</si>
  <si>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</si>
  <si>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</si>
  <si>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</si>
  <si>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</si>
  <si>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</si>
  <si>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</si>
  <si>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</si>
  <si>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</si>
  <si>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</si>
  <si>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</si>
  <si>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</si>
  <si>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</si>
  <si>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</si>
  <si>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</si>
  <si>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</si>
  <si>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</si>
  <si>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</si>
  <si>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</si>
  <si>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</si>
  <si>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</si>
  <si>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</si>
  <si>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</si>
  <si>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</si>
  <si>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</si>
  <si>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</si>
  <si>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</si>
  <si>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</si>
  <si>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</si>
  <si>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</si>
  <si>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</si>
  <si>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</si>
  <si>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</si>
  <si>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</si>
  <si>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</si>
  <si>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</si>
  <si>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</si>
  <si>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</si>
  <si>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</si>
  <si>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</si>
  <si>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</si>
  <si>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</si>
  <si>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</si>
  <si>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</si>
  <si>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</si>
  <si>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</si>
  <si>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</si>
  <si>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</si>
  <si>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</si>
  <si>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</si>
  <si>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</si>
  <si>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</si>
  <si>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</si>
  <si>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</si>
  <si>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</si>
  <si>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</si>
  <si>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</si>
  <si>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</si>
  <si>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</si>
  <si>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</si>
  <si>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</si>
  <si>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</si>
  <si>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</si>
  <si>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</si>
  <si>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</si>
  <si>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</si>
  <si>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</si>
  <si>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</si>
  <si>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</si>
  <si>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</si>
  <si>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</si>
  <si>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</si>
  <si>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</si>
  <si>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</si>
  <si>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</si>
  <si>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</si>
  <si>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</si>
  <si>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</si>
  <si>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</si>
  <si>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</si>
  <si>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</si>
  <si>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</si>
  <si>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</si>
  <si>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</si>
  <si>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</si>
  <si>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</si>
  <si>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</si>
  <si>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</si>
  <si>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</si>
  <si>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</si>
  <si>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</si>
  <si>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</si>
  <si>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</si>
  <si>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</si>
  <si>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</si>
  <si>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</si>
  <si>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</si>
  <si>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</si>
  <si>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</si>
  <si>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</si>
  <si>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</si>
  <si>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</si>
  <si>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</si>
  <si>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</si>
  <si>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</si>
  <si>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</si>
  <si>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</si>
  <si>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</si>
  <si>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</si>
  <si>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</si>
  <si>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</si>
  <si>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</si>
  <si>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</si>
  <si>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</si>
  <si>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</si>
  <si>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</si>
  <si>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</si>
  <si>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</si>
  <si>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</si>
  <si>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</si>
  <si>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</si>
  <si>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</si>
  <si>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</si>
  <si>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</si>
  <si>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</si>
  <si>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</si>
  <si>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</si>
  <si>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</si>
  <si>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</si>
  <si>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</si>
  <si>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</si>
  <si>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</si>
  <si>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</si>
  <si>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</si>
  <si>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</si>
  <si>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</si>
  <si>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</si>
  <si>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</si>
  <si>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</si>
  <si>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</si>
  <si>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</si>
  <si>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</si>
  <si>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</si>
  <si>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</si>
  <si>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</si>
  <si>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</si>
  <si>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</si>
  <si>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</si>
  <si>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</si>
  <si>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</si>
  <si>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</si>
  <si>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</si>
  <si>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</si>
  <si>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</si>
  <si>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</si>
  <si>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</si>
  <si>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</si>
  <si>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</si>
  <si>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</si>
  <si>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</si>
  <si>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</si>
  <si>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</si>
  <si>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</si>
  <si>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</si>
  <si>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</si>
  <si>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</si>
  <si>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</si>
  <si>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</si>
  <si>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</si>
  <si>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</si>
  <si>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</si>
  <si>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</si>
  <si>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</si>
  <si>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</si>
  <si>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</si>
  <si>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</si>
  <si>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</si>
  <si>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</si>
  <si>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</si>
  <si>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</si>
  <si>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</si>
  <si>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</si>
  <si>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</si>
  <si>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</si>
  <si>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</si>
  <si>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</si>
  <si>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</si>
  <si>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</si>
  <si>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</si>
  <si>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</si>
  <si>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</si>
  <si>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</si>
  <si>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</si>
  <si>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</si>
  <si>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</si>
  <si>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</si>
  <si>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</si>
  <si>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</si>
  <si>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</si>
  <si>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</si>
  <si>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</si>
  <si>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</si>
  <si>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</si>
  <si>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</si>
  <si>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</si>
  <si>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</si>
  <si>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</si>
  <si>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</si>
  <si>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</si>
  <si>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</si>
  <si>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</si>
  <si>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</si>
  <si>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</si>
  <si>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</si>
  <si>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</si>
  <si>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</si>
  <si>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</si>
  <si>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</si>
  <si>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</si>
  <si>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</si>
  <si>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</si>
  <si>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</si>
  <si>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</si>
  <si>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</si>
  <si>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</si>
  <si>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</si>
  <si>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</si>
  <si>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</si>
  <si>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</si>
  <si>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</si>
  <si>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</si>
  <si>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</si>
  <si>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</si>
  <si>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</si>
  <si>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</si>
  <si>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</si>
  <si>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</si>
  <si>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</si>
  <si>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</si>
  <si>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</si>
  <si>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</si>
  <si>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</si>
  <si>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</si>
  <si>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</si>
  <si>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</si>
  <si>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</si>
  <si>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</si>
  <si>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</si>
  <si>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</si>
  <si>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</si>
  <si>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</si>
  <si>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</si>
  <si>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</si>
  <si>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</si>
  <si>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</si>
  <si>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</si>
  <si>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</si>
  <si>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</si>
  <si>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</si>
  <si>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</si>
  <si>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</si>
  <si>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</si>
  <si>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</si>
  <si>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</si>
  <si>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</si>
  <si>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</si>
  <si>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</si>
  <si>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</si>
  <si>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</si>
  <si>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</si>
  <si>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</si>
  <si>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</si>
  <si>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</si>
  <si>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</si>
  <si>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</si>
  <si>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</si>
  <si>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</si>
  <si>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</si>
  <si>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</si>
  <si>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</si>
  <si>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</si>
  <si>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</si>
  <si>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</si>
  <si>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</si>
  <si>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</si>
  <si>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</si>
  <si>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</si>
  <si>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</si>
  <si>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</si>
  <si>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</si>
  <si>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</si>
  <si>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</si>
  <si>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</si>
  <si>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</si>
  <si>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</si>
  <si>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</si>
  <si>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</si>
  <si>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</si>
  <si>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</si>
  <si>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</si>
  <si>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</si>
  <si>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</si>
  <si>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</si>
  <si>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</si>
  <si>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</si>
  <si>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</si>
  <si>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</si>
  <si>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</si>
  <si>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</si>
  <si>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</si>
  <si>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</si>
  <si>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</si>
  <si>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</si>
  <si>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</si>
  <si>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</si>
  <si>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</si>
  <si>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</si>
  <si>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</si>
  <si>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</si>
  <si>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</si>
  <si>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</si>
  <si>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</si>
  <si>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</si>
  <si>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</si>
  <si>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</si>
  <si>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</si>
  <si>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</si>
  <si>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</si>
  <si>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</si>
  <si>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</si>
  <si>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</si>
  <si>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</si>
  <si>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</si>
  <si>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</si>
  <si>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</si>
  <si>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</si>
  <si>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</si>
  <si>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</si>
  <si>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</si>
  <si>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</si>
  <si>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</si>
  <si>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</si>
  <si>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</si>
  <si>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</si>
  <si>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</si>
  <si>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</si>
  <si>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</si>
  <si>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</si>
  <si>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</si>
  <si>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</si>
  <si>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</si>
  <si>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</si>
  <si>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</si>
  <si>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</si>
  <si>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</si>
  <si>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</si>
  <si>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</si>
  <si>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</si>
  <si>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</si>
  <si>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</si>
  <si>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</si>
  <si>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</si>
  <si>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</si>
  <si>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</si>
  <si>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</si>
  <si>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</si>
  <si>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</si>
  <si>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</si>
  <si>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</si>
  <si>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</si>
  <si>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</si>
  <si>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</si>
  <si>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</si>
  <si>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</si>
  <si>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</si>
  <si>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</si>
  <si>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</si>
  <si>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</si>
  <si>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</si>
  <si>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</si>
  <si>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</si>
  <si>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</si>
  <si>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</si>
  <si>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</si>
  <si>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</si>
  <si>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</si>
  <si>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</si>
  <si>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</si>
  <si>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</si>
  <si>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</si>
  <si>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</si>
  <si>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</si>
  <si>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</si>
  <si>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</si>
  <si>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</si>
  <si>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</si>
  <si>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</si>
  <si>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</si>
  <si>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</si>
  <si>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</si>
  <si>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</si>
  <si>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</si>
  <si>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</si>
  <si>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</si>
  <si>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</si>
  <si>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</si>
  <si>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</si>
  <si>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</si>
  <si>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</si>
  <si>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</si>
  <si>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</si>
  <si>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</si>
  <si>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</si>
  <si>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</si>
  <si>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</si>
  <si>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</si>
  <si>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</si>
  <si>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</si>
  <si>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</si>
  <si>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</si>
  <si>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</si>
  <si>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</si>
  <si>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</si>
  <si>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</si>
  <si>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</si>
  <si>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</si>
  <si>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</si>
  <si>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</si>
  <si>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</si>
  <si>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</si>
  <si>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</si>
  <si>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</si>
  <si>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</si>
  <si>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</si>
  <si>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</si>
  <si>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</si>
  <si>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</si>
  <si>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</si>
  <si>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</si>
  <si>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</si>
  <si>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</si>
  <si>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</si>
  <si>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</si>
  <si>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</si>
  <si>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</si>
  <si>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</si>
  <si>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</si>
  <si>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</si>
  <si>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</si>
  <si>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</si>
  <si>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</si>
  <si>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</si>
  <si>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</si>
  <si>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</si>
  <si>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</si>
  <si>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</si>
  <si>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</si>
  <si>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</si>
  <si>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</si>
  <si>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</si>
  <si>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</si>
  <si>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</si>
  <si>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</si>
  <si>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</si>
  <si>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</si>
  <si>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</si>
  <si>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</si>
  <si>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</si>
  <si>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</si>
  <si>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</si>
  <si>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</si>
  <si>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</si>
  <si>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</si>
  <si>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</si>
  <si>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</si>
  <si>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</si>
  <si>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</si>
  <si>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</si>
  <si>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</si>
  <si>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</si>
  <si>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</si>
  <si>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</si>
  <si>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</si>
  <si>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</si>
  <si>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</si>
  <si>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</si>
  <si>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</si>
  <si>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</si>
  <si>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</si>
  <si>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</si>
  <si>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</si>
  <si>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</si>
  <si>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</si>
  <si>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</si>
  <si>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</si>
  <si>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</si>
  <si>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</si>
  <si>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</si>
  <si>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</si>
  <si>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</si>
  <si>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</si>
  <si>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</si>
  <si>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</si>
  <si>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</si>
  <si>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</si>
  <si>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</si>
  <si>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</si>
  <si>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</si>
  <si>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</si>
  <si>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</si>
  <si>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</si>
  <si>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</si>
  <si>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</si>
  <si>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</si>
  <si>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</si>
  <si>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</si>
  <si>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</si>
  <si>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</si>
  <si>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</si>
  <si>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</si>
  <si>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</si>
  <si>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</si>
  <si>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</si>
  <si>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</si>
  <si>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</si>
  <si>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</si>
  <si>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</si>
  <si>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</si>
  <si>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</si>
  <si>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</si>
  <si>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</si>
  <si>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</si>
  <si>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</si>
  <si>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</si>
  <si>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</si>
  <si>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</si>
  <si>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</si>
  <si>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</si>
  <si>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</si>
  <si>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</si>
  <si>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</si>
  <si>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</si>
  <si>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</si>
  <si>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</si>
  <si>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</si>
  <si>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</si>
  <si>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</si>
  <si>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</si>
  <si>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</si>
  <si>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</si>
  <si>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</si>
  <si>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</si>
  <si>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</si>
  <si>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</si>
  <si>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</si>
  <si>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</si>
  <si>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</si>
  <si>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</si>
  <si>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</si>
  <si>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</si>
  <si>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</si>
  <si>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</si>
  <si>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</si>
  <si>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</si>
  <si>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</si>
  <si>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</si>
  <si>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</si>
  <si>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</si>
  <si>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</si>
  <si>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</si>
  <si>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</si>
  <si>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</si>
  <si>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</si>
  <si>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</si>
  <si>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</si>
  <si>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</si>
  <si>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</si>
  <si>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</si>
  <si>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</si>
  <si>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</si>
  <si>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</si>
  <si>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</si>
  <si>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</si>
  <si>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</si>
  <si>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</si>
  <si>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</si>
  <si>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</si>
  <si>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</si>
  <si>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</si>
  <si>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</si>
  <si>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</si>
  <si>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</si>
  <si>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</si>
  <si>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</si>
  <si>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</si>
  <si>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</si>
  <si>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</si>
  <si>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</si>
  <si>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</si>
  <si>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</si>
  <si>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</si>
  <si>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</si>
  <si>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</si>
  <si>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</si>
  <si>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</si>
  <si>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</si>
  <si>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</si>
  <si>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</si>
  <si>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</si>
  <si>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</si>
  <si>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</si>
  <si>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</si>
  <si>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</si>
  <si>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</si>
  <si>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</si>
  <si>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</si>
  <si>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</si>
  <si>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</si>
  <si>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</si>
  <si>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</si>
  <si>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</si>
  <si>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</si>
  <si>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</si>
  <si>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</si>
  <si>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</si>
  <si>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</si>
  <si>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</si>
  <si>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</si>
  <si>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</si>
  <si>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</si>
  <si>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</si>
  <si>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</si>
  <si>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</si>
  <si>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</si>
  <si>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</si>
  <si>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</si>
  <si>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</si>
  <si>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</si>
  <si>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</si>
  <si>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</si>
  <si>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</si>
  <si>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</si>
  <si>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</si>
  <si>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</si>
  <si>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</si>
  <si>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</si>
  <si>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</si>
  <si>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</si>
  <si>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</si>
  <si>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</si>
  <si>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</si>
  <si>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</si>
  <si>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</si>
  <si>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</si>
  <si>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</si>
  <si>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</si>
  <si>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</si>
  <si>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</si>
  <si>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</si>
  <si>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</si>
  <si>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</si>
  <si>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</si>
  <si>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</si>
  <si>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</si>
  <si>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</si>
  <si>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</si>
  <si>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</si>
  <si>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</si>
  <si>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</si>
  <si>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</si>
  <si>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</si>
  <si>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</si>
  <si>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</si>
  <si>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</si>
  <si>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</si>
  <si>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</si>
  <si>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</si>
  <si>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</si>
  <si>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</si>
  <si>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</si>
  <si>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</si>
  <si>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</si>
  <si>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</si>
  <si>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</si>
  <si>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</si>
  <si>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</si>
  <si>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</si>
  <si>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</si>
  <si>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</si>
  <si>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</si>
  <si>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</si>
  <si>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</si>
  <si>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</si>
  <si>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</si>
  <si>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</si>
  <si>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</si>
  <si>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</si>
  <si>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</si>
  <si>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</si>
  <si>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</si>
  <si>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</si>
  <si>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</si>
  <si>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</si>
  <si>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</si>
  <si>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</si>
  <si>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</si>
  <si>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</si>
  <si>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</si>
  <si>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</si>
  <si>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</si>
  <si>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</si>
  <si>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</si>
  <si>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</si>
  <si>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</si>
  <si>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</si>
  <si>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</si>
  <si>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</si>
  <si>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</si>
  <si>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</si>
  <si>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</si>
  <si>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</si>
  <si>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</si>
  <si>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</si>
  <si>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</si>
  <si>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</si>
  <si>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</si>
  <si>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</si>
  <si>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</si>
  <si>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</si>
  <si>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</si>
  <si>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</si>
  <si>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</si>
  <si>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</si>
  <si>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</si>
  <si>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</si>
  <si>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</si>
  <si>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</si>
  <si>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</si>
  <si>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</si>
  <si>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</si>
  <si>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</si>
  <si>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</si>
  <si>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</si>
  <si>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</si>
  <si>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</si>
  <si>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</si>
  <si>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</si>
  <si>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</si>
  <si>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</si>
  <si>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</si>
  <si>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</si>
  <si>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</si>
  <si>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</si>
  <si>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</si>
  <si>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</si>
  <si>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</si>
  <si>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</si>
  <si>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</si>
  <si>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</si>
  <si>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</si>
  <si>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</si>
  <si>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</si>
  <si>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</si>
  <si>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</si>
  <si>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</si>
  <si>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</si>
  <si>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</si>
  <si>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</si>
  <si>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</si>
  <si>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</si>
  <si>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</si>
  <si>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</si>
  <si>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</si>
  <si>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</si>
  <si>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</si>
  <si>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</si>
  <si>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</si>
  <si>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</si>
  <si>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</si>
  <si>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</si>
  <si>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</si>
  <si>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</si>
  <si>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</si>
  <si>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</si>
  <si>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</si>
  <si>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</si>
  <si>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</si>
  <si>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</si>
  <si>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</si>
  <si>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</si>
  <si>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</si>
  <si>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</si>
  <si>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</si>
  <si>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</si>
  <si>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</si>
  <si>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</si>
  <si>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</si>
  <si>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</si>
  <si>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</si>
  <si>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</si>
  <si>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</si>
  <si>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</si>
  <si>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</si>
  <si>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</si>
  <si>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</si>
  <si>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</si>
  <si>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</si>
  <si>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</si>
  <si>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</si>
  <si>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</si>
  <si>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</si>
  <si>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</si>
  <si>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</si>
  <si>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</si>
  <si>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</si>
  <si>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</si>
  <si>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</si>
  <si>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</si>
  <si>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</si>
  <si>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</si>
  <si>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</si>
  <si>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</si>
  <si>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</si>
  <si>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</si>
  <si>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</si>
  <si>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</si>
  <si>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</si>
  <si>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</si>
  <si>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</si>
  <si>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</si>
  <si>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</si>
  <si>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</si>
  <si>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</si>
  <si>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</si>
  <si>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</si>
  <si>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</si>
  <si>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</si>
  <si>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</si>
  <si>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</si>
  <si>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</si>
  <si>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</si>
  <si>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</si>
  <si>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</si>
  <si>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</si>
  <si>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</si>
  <si>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</si>
  <si>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</si>
  <si>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</si>
  <si>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</si>
  <si>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</si>
  <si>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</si>
  <si>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</si>
  <si>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</si>
  <si>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</si>
  <si>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</si>
  <si>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</si>
  <si>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</si>
  <si>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</si>
  <si>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</si>
  <si>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</si>
  <si>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</si>
  <si>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</si>
  <si>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</si>
  <si>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</si>
  <si>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</si>
  <si>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</si>
  <si>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</si>
  <si>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</si>
  <si>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</si>
  <si>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</si>
  <si>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</si>
  <si>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</si>
  <si>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</si>
  <si>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</si>
  <si>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</si>
  <si>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</si>
  <si>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</si>
  <si>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</si>
  <si>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</si>
  <si>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</si>
  <si>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</si>
  <si>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</si>
  <si>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</si>
  <si>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</si>
  <si>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</si>
  <si>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</si>
  <si>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</si>
  <si>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</si>
  <si>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</si>
  <si>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</si>
  <si>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</si>
  <si>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</si>
  <si>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</si>
  <si>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</si>
  <si>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</si>
  <si>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</si>
  <si>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</si>
  <si>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</si>
  <si>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</si>
  <si>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</si>
  <si>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</si>
  <si>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</si>
  <si>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</si>
  <si>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</si>
  <si>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</si>
  <si>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</si>
  <si>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</si>
  <si>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</si>
  <si>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</si>
  <si>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</si>
  <si>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</si>
  <si>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</si>
  <si>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</si>
  <si>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</si>
  <si>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</si>
  <si>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</si>
  <si>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</si>
  <si>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</si>
  <si>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</si>
  <si>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</si>
  <si>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</si>
  <si>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</si>
  <si>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</si>
  <si>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</si>
  <si>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</si>
  <si>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</si>
  <si>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</si>
  <si>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</si>
  <si>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</si>
  <si>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</si>
  <si>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</si>
  <si>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</si>
  <si>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</si>
  <si>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</si>
  <si>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</si>
  <si>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</si>
  <si>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</si>
  <si>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</si>
  <si>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</si>
  <si>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</si>
  <si>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</si>
  <si>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</si>
  <si>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</si>
  <si>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</si>
  <si>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</si>
  <si>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</si>
  <si>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</si>
  <si>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</si>
  <si>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</si>
  <si>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</si>
  <si>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</si>
  <si>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</si>
  <si>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</si>
  <si>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</si>
  <si>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</si>
  <si>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</si>
  <si>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</si>
  <si>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</si>
  <si>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</si>
  <si>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</si>
  <si>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</si>
  <si>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</si>
  <si>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</si>
  <si>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</si>
  <si>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</si>
  <si>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</si>
  <si>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</si>
  <si>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</si>
  <si>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</si>
  <si>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</si>
  <si>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</si>
  <si>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</si>
  <si>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</si>
  <si>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</si>
  <si>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</si>
  <si>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</si>
  <si>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</si>
  <si>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</si>
  <si>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</si>
  <si>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</si>
  <si>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</si>
  <si>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</si>
  <si>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</si>
  <si>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</si>
  <si>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</si>
  <si>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</si>
  <si>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</si>
  <si>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</si>
  <si>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</si>
  <si>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</si>
  <si>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</si>
  <si>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</si>
  <si>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</si>
  <si>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</si>
  <si>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</si>
  <si>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</si>
  <si>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</si>
  <si>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</si>
  <si>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</si>
  <si>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</si>
  <si>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</si>
  <si>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</si>
  <si>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</si>
  <si>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</si>
  <si>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</si>
  <si>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</si>
  <si>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</si>
  <si>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</si>
  <si>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</si>
  <si>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</si>
  <si>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</si>
  <si>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</si>
  <si>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</si>
  <si>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</si>
  <si>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</si>
  <si>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</si>
  <si>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</si>
  <si>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</si>
  <si>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</si>
  <si>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</si>
  <si>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</si>
  <si>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</si>
  <si>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</si>
  <si>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</si>
  <si>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</si>
  <si>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</si>
  <si>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</si>
  <si>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</si>
  <si>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</si>
  <si>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</si>
  <si>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</si>
  <si>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</si>
  <si>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</si>
  <si>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</si>
  <si>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</si>
  <si>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</si>
  <si>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</si>
  <si>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</si>
  <si>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</si>
  <si>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</si>
  <si>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</si>
  <si>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</si>
  <si>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</si>
  <si>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</si>
  <si>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</si>
  <si>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</si>
  <si>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</si>
  <si>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</si>
  <si>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</si>
  <si>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</si>
  <si>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</si>
  <si>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</si>
  <si>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</si>
  <si>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</si>
  <si>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</si>
  <si>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</si>
  <si>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</si>
  <si>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</si>
  <si>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</si>
  <si>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</si>
  <si>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</si>
  <si>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</si>
  <si>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</si>
  <si>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</si>
  <si>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</si>
  <si>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</si>
  <si>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</si>
  <si>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</si>
  <si>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</si>
  <si>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</si>
  <si>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</si>
  <si>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</si>
  <si>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</si>
  <si>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</si>
  <si>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</si>
  <si>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</si>
  <si>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</si>
  <si>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</si>
  <si>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</si>
  <si>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</si>
  <si>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</si>
  <si>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</si>
  <si>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</si>
  <si>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</si>
  <si>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</si>
  <si>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</si>
  <si>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</si>
  <si>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</si>
  <si>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</si>
  <si>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</si>
  <si>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</si>
  <si>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</si>
  <si>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</si>
  <si>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</si>
  <si>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</si>
  <si>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</si>
  <si>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</si>
  <si>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</si>
  <si>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</si>
  <si>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</si>
  <si>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</si>
  <si>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</si>
  <si>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</si>
  <si>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</si>
  <si>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</si>
  <si>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</si>
  <si>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</si>
  <si>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</si>
  <si>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</si>
  <si>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</si>
  <si>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</si>
  <si>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</si>
  <si>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</si>
  <si>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</si>
  <si>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</si>
  <si>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</si>
  <si>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</si>
  <si>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</si>
  <si>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</si>
  <si>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</si>
  <si>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</si>
  <si>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</si>
  <si>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</si>
  <si>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</si>
  <si>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</si>
  <si>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</si>
  <si>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</si>
  <si>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</si>
  <si>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</si>
  <si>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</si>
  <si>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</si>
  <si>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</si>
  <si>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</si>
  <si>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</si>
  <si>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</si>
  <si>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</si>
  <si>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</si>
  <si>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</si>
  <si>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</si>
  <si>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</si>
  <si>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</si>
  <si>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</si>
  <si>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</si>
  <si>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</si>
  <si>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</si>
  <si>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</si>
  <si>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</si>
  <si>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</si>
  <si>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</si>
  <si>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</si>
  <si>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</si>
  <si>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</si>
  <si>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</si>
  <si>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</si>
  <si>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</si>
  <si>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</si>
  <si>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</si>
  <si>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</si>
  <si>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</si>
  <si>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</si>
  <si>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</si>
  <si>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</si>
  <si>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</si>
  <si>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</si>
  <si>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</si>
  <si>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</si>
  <si>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</si>
  <si>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</si>
  <si>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</si>
  <si>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</si>
  <si>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</si>
  <si>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</si>
  <si>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</si>
  <si>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</si>
  <si>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</si>
  <si>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</si>
  <si>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</si>
  <si>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</si>
  <si>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</si>
  <si>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</si>
  <si>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</si>
  <si>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</si>
  <si>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</si>
  <si>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</si>
  <si>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</si>
  <si>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</si>
  <si>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</si>
  <si>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</si>
  <si>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</si>
  <si>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</si>
  <si>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</si>
  <si>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</si>
  <si>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</si>
  <si>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</si>
  <si>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</si>
  <si>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</si>
  <si>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</si>
  <si>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</si>
  <si>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</si>
  <si>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</si>
  <si>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</si>
  <si>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</si>
  <si>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</si>
  <si>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</si>
  <si>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</si>
  <si>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</si>
  <si>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</si>
  <si>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</si>
  <si>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</si>
  <si>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</si>
  <si>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</si>
  <si>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</si>
  <si>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</si>
  <si>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</si>
  <si>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</si>
  <si>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</si>
  <si>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</si>
  <si>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</si>
  <si>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</si>
  <si>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</si>
  <si>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</si>
  <si>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</si>
  <si>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</si>
  <si>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</si>
  <si>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</si>
  <si>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</si>
  <si>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</si>
  <si>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</si>
  <si>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</si>
  <si>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</si>
  <si>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</si>
  <si>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</si>
  <si>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</si>
  <si>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</si>
  <si>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</si>
  <si>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</si>
  <si>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</si>
  <si>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</si>
  <si>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</si>
  <si>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</si>
  <si>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</si>
  <si>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</si>
  <si>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</si>
  <si>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</si>
  <si>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</si>
  <si>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</si>
  <si>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</si>
  <si>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</si>
  <si>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</si>
  <si>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</si>
  <si>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</si>
  <si>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</si>
  <si>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</si>
  <si>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</si>
  <si>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</si>
  <si>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</si>
  <si>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</si>
  <si>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</si>
  <si>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</si>
  <si>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</si>
  <si>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</si>
  <si>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</si>
  <si>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</si>
  <si>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</si>
  <si>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</si>
  <si>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</si>
  <si>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</si>
  <si>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</si>
  <si>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</si>
  <si>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</si>
  <si>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</si>
  <si>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</si>
  <si>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</si>
  <si>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</si>
  <si>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</si>
  <si>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</si>
  <si>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</si>
  <si>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</si>
  <si>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</si>
  <si>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</si>
  <si>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</si>
  <si>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</si>
  <si>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</si>
  <si>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</si>
  <si>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</si>
  <si>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</si>
  <si>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</si>
  <si>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</si>
  <si>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</si>
  <si>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</si>
  <si>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</si>
  <si>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</si>
  <si>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</si>
  <si>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</si>
  <si>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</si>
  <si>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</si>
  <si>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</si>
  <si>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</si>
  <si>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</si>
  <si>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</si>
  <si>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</si>
  <si>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</si>
  <si>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</si>
  <si>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</si>
  <si>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</si>
  <si>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</si>
  <si>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</si>
  <si>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</si>
  <si>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</si>
  <si>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</si>
  <si>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</si>
  <si>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</si>
  <si>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</si>
  <si>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</si>
  <si>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</si>
  <si>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</si>
  <si>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</si>
  <si>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</si>
  <si>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</si>
  <si>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</si>
  <si>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</si>
  <si>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</si>
  <si>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</si>
  <si>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</si>
  <si>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</si>
  <si>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</si>
  <si>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</si>
  <si>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</si>
  <si>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</si>
  <si>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</si>
  <si>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</si>
  <si>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</si>
  <si>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</si>
  <si>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</si>
  <si>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</si>
  <si>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</si>
  <si>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</si>
  <si>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</si>
  <si>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</si>
  <si>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</si>
  <si>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</si>
  <si>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</si>
  <si>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</si>
  <si>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</si>
  <si>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</si>
  <si>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</si>
  <si>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</si>
  <si>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</si>
  <si>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</si>
  <si>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</si>
  <si>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</si>
  <si>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</si>
  <si>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</si>
  <si>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</si>
  <si>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</si>
  <si>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</si>
  <si>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</si>
  <si>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</si>
  <si>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</si>
  <si>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</si>
  <si>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</si>
  <si>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</si>
  <si>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</si>
  <si>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</si>
  <si>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</si>
  <si>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</si>
  <si>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</si>
  <si>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</si>
  <si>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</si>
  <si>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</si>
  <si>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</si>
  <si>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</si>
  <si>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</si>
  <si>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</si>
  <si>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</si>
  <si>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</si>
  <si>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</si>
  <si>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</si>
  <si>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</si>
  <si>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</si>
  <si>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</si>
  <si>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</si>
  <si>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</si>
  <si>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</si>
  <si>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</si>
  <si>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</si>
  <si>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</si>
  <si>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</si>
  <si>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</si>
  <si>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</si>
  <si>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</si>
  <si>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</si>
  <si>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</si>
  <si>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</si>
  <si>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</si>
  <si>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</si>
  <si>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</si>
  <si>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</si>
  <si>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</si>
  <si>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</si>
  <si>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</si>
  <si>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</si>
  <si>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</si>
  <si>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</si>
  <si>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</si>
  <si>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</si>
  <si>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</si>
  <si>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</si>
  <si>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</si>
  <si>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</si>
  <si>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</si>
  <si>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</si>
  <si>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</si>
  <si>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</si>
  <si>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</si>
  <si>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</si>
  <si>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</si>
  <si>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</si>
  <si>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</si>
  <si>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</si>
  <si>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</si>
  <si>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</si>
  <si>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</si>
  <si>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</si>
  <si>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</si>
  <si>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</si>
  <si>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</si>
  <si>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</si>
  <si>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</si>
  <si>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</si>
  <si>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</si>
  <si>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</si>
  <si>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</si>
  <si>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</si>
  <si>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</si>
  <si>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</si>
  <si>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</si>
  <si>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</si>
  <si>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</si>
  <si>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</si>
  <si>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</si>
  <si>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</si>
  <si>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</si>
  <si>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</si>
  <si>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</si>
  <si>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</si>
  <si>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</si>
  <si>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</si>
  <si>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</si>
  <si>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</si>
  <si>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</si>
  <si>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</si>
  <si>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</si>
  <si>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</si>
  <si>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</si>
  <si>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</si>
  <si>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</si>
  <si>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</si>
  <si>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</si>
  <si>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</si>
  <si>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</si>
  <si>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</si>
  <si>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</si>
  <si>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</si>
  <si>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</si>
  <si>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</si>
  <si>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</si>
  <si>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</si>
  <si>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</si>
  <si>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</si>
  <si>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</si>
  <si>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</si>
  <si>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</si>
  <si>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</si>
  <si>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</si>
  <si>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</si>
  <si>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</si>
  <si>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</si>
  <si>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</si>
  <si>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</si>
  <si>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</si>
  <si>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</si>
  <si>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</si>
  <si>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</si>
  <si>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</si>
  <si>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</si>
  <si>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</si>
  <si>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</si>
  <si>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</si>
  <si>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</si>
  <si>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</si>
  <si>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</si>
  <si>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</si>
  <si>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</si>
  <si>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</si>
  <si>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</si>
  <si>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</si>
  <si>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</si>
  <si>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</si>
  <si>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</si>
  <si>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</si>
  <si>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</si>
  <si>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</si>
  <si>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</si>
  <si>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</si>
  <si>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</si>
  <si>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</si>
  <si>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</si>
  <si>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</si>
  <si>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</si>
  <si>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</si>
  <si>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</si>
  <si>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</si>
  <si>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</si>
  <si>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</si>
  <si>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</si>
  <si>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</si>
  <si>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</si>
  <si>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</si>
  <si>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</si>
  <si>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</si>
  <si>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</si>
  <si>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</si>
  <si>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</si>
  <si>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</si>
  <si>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</si>
  <si>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</si>
  <si>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</si>
  <si>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</si>
  <si>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</si>
  <si>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</si>
  <si>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</si>
  <si>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</si>
  <si>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</si>
  <si>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</si>
  <si>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</si>
  <si>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</si>
  <si>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</si>
  <si>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</si>
  <si>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</si>
  <si>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</si>
  <si>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</si>
  <si>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</si>
  <si>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</si>
  <si>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</si>
  <si>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</si>
  <si>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</si>
  <si>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</si>
  <si>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</si>
  <si>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</si>
  <si>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</si>
  <si>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</si>
  <si>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</si>
  <si>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</si>
  <si>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</si>
  <si>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</si>
  <si>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</si>
  <si>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</si>
  <si>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</si>
  <si>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</si>
  <si>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</si>
  <si>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</si>
  <si>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</si>
  <si>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</si>
  <si>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</si>
  <si>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</si>
  <si>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</si>
  <si>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</si>
  <si>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</si>
  <si>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</si>
  <si>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</si>
  <si>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</si>
  <si>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</si>
  <si>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</si>
  <si>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</si>
  <si>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</si>
  <si>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</si>
  <si>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</si>
  <si>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</si>
  <si>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</si>
  <si>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</si>
  <si>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</si>
  <si>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</si>
  <si>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</si>
  <si>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</si>
  <si>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</si>
  <si>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</si>
  <si>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</si>
  <si>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</si>
  <si>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</si>
  <si>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</si>
  <si>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</si>
  <si>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</si>
  <si>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</si>
  <si>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</si>
  <si>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</si>
  <si>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</si>
  <si>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</si>
  <si>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</si>
  <si>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</si>
  <si>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</si>
  <si>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</si>
  <si>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</si>
  <si>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</si>
  <si>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</si>
  <si>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</si>
  <si>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</si>
  <si>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</si>
  <si>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</si>
  <si>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</si>
  <si>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</si>
  <si>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</si>
  <si>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</si>
  <si>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</si>
  <si>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</si>
  <si>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</si>
  <si>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</si>
  <si>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</si>
  <si>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</si>
  <si>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</si>
  <si>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</si>
  <si>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</si>
  <si>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</si>
  <si>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</si>
  <si>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</si>
  <si>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</si>
  <si>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</si>
  <si>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</si>
  <si>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</si>
  <si>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</si>
  <si>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</si>
  <si>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</si>
  <si>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</si>
  <si>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</si>
  <si>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</si>
  <si>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</si>
  <si>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</si>
  <si>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</si>
  <si>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</si>
  <si>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</si>
  <si>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</si>
  <si>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</si>
  <si>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</si>
  <si>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</si>
  <si>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</si>
  <si>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</si>
  <si>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</si>
  <si>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</si>
  <si>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</si>
  <si>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</si>
  <si>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</si>
  <si>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</si>
  <si>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</si>
  <si>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</si>
  <si>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</si>
  <si>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</si>
  <si>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</si>
  <si>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</si>
  <si>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</si>
  <si>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</si>
  <si>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</si>
  <si>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</si>
  <si>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</si>
  <si>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</si>
  <si>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</si>
  <si>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</si>
  <si>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</si>
  <si>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</si>
  <si>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</si>
  <si>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</si>
  <si>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</si>
  <si>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</si>
  <si>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</si>
  <si>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</si>
  <si>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</si>
  <si>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</si>
  <si>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</si>
  <si>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</si>
  <si>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</si>
  <si>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</si>
  <si>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</si>
  <si>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</si>
  <si>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</si>
  <si>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</si>
  <si>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</si>
  <si>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</si>
  <si>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</si>
  <si>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</si>
  <si>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</si>
  <si>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</si>
  <si>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</si>
  <si>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</si>
  <si>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</si>
  <si>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</si>
  <si>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</si>
  <si>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</si>
  <si>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</si>
  <si>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</si>
  <si>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</si>
  <si>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</si>
  <si>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</si>
  <si>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</si>
  <si>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</si>
  <si>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</si>
  <si>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</si>
  <si>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</si>
  <si>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</si>
  <si>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</si>
  <si>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</si>
  <si>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</si>
  <si>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</si>
  <si>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</si>
  <si>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</si>
  <si>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</si>
  <si>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</si>
  <si>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</si>
  <si>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</si>
  <si>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</si>
  <si>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</si>
  <si>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</si>
  <si>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</si>
  <si>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</si>
  <si>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</si>
  <si>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</si>
  <si>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</si>
  <si>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</si>
  <si>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</si>
  <si>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</si>
  <si>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</si>
  <si>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</si>
  <si>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</si>
  <si>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</si>
  <si>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</si>
  <si>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</si>
  <si>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</si>
  <si>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</si>
  <si>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</si>
  <si>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</si>
  <si>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</si>
  <si>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</si>
  <si>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</si>
  <si>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</si>
  <si>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</si>
  <si>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</si>
  <si>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</si>
  <si>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</si>
  <si>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</si>
  <si>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</si>
  <si>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</si>
  <si>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</si>
  <si>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</si>
  <si>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</si>
  <si>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</si>
  <si>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</si>
  <si>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</si>
  <si>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</si>
  <si>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</si>
  <si>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</si>
  <si>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</si>
  <si>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</si>
  <si>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</si>
  <si>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</si>
  <si>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</si>
  <si>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</si>
  <si>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</si>
  <si>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</si>
  <si>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</si>
  <si>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</si>
  <si>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</si>
  <si>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</si>
  <si>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</si>
  <si>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</si>
  <si>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</si>
  <si>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</si>
  <si>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</si>
  <si>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</si>
  <si>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</si>
  <si>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</si>
  <si>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</si>
  <si>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</si>
  <si>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</si>
  <si>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</si>
  <si>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</si>
  <si>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</si>
  <si>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</si>
  <si>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</si>
  <si>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</si>
  <si>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</si>
  <si>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</si>
  <si>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</si>
  <si>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</si>
  <si>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</si>
  <si>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</si>
  <si>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</si>
  <si>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</si>
  <si>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</si>
  <si>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</si>
  <si>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</si>
  <si>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</si>
  <si>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</si>
  <si>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</si>
  <si>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</si>
  <si>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</si>
  <si>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</si>
  <si>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</si>
  <si>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</si>
  <si>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</si>
  <si>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</si>
  <si>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</si>
  <si>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</si>
  <si>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</si>
  <si>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</si>
  <si>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</si>
  <si>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</si>
  <si>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</si>
  <si>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</si>
  <si>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</si>
  <si>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</si>
  <si>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</si>
  <si>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</si>
  <si>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</si>
  <si>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</si>
  <si>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</si>
  <si>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</si>
  <si>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</si>
  <si>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</si>
  <si>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</si>
  <si>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</si>
  <si>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</si>
  <si>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</si>
  <si>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</si>
  <si>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</si>
  <si>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</si>
  <si>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</si>
  <si>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</si>
  <si>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</si>
  <si>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</si>
  <si>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</si>
  <si>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</si>
  <si>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</si>
  <si>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</si>
  <si>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</si>
  <si>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</si>
  <si>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</si>
  <si>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</si>
  <si>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</si>
  <si>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</si>
  <si>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</si>
  <si>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</si>
  <si>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</si>
  <si>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</si>
  <si>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</si>
  <si>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</si>
  <si>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</si>
  <si>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</si>
  <si>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</si>
  <si>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</si>
  <si>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</si>
  <si>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</si>
  <si>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</si>
  <si>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</si>
  <si>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</si>
  <si>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</si>
  <si>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</si>
  <si>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</si>
  <si>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</si>
  <si>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</si>
  <si>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</si>
  <si>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</si>
  <si>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</si>
  <si>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</si>
  <si>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</si>
  <si>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</si>
  <si>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</si>
  <si>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</si>
  <si>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</si>
  <si>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</si>
  <si>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</si>
  <si>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</si>
  <si>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</si>
  <si>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</si>
  <si>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</si>
  <si>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</si>
  <si>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</si>
  <si>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</si>
  <si>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</si>
  <si>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</si>
  <si>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</si>
  <si>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</si>
  <si>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</si>
  <si>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</si>
  <si>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</si>
  <si>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</si>
  <si>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</si>
  <si>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</si>
  <si>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</si>
  <si>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</si>
  <si>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</si>
  <si>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</si>
  <si>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</si>
  <si>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</si>
  <si>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</si>
  <si>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</si>
  <si>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</si>
  <si>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</si>
  <si>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</si>
  <si>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</si>
  <si>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</si>
  <si>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</si>
  <si>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</si>
  <si>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</si>
  <si>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</si>
  <si>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</si>
  <si>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</si>
  <si>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</si>
  <si>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</si>
  <si>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</si>
  <si>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</si>
  <si>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</si>
  <si>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</si>
  <si>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</si>
  <si>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</si>
  <si>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</si>
  <si>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</si>
  <si>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</si>
  <si>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</si>
  <si>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</si>
  <si>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</si>
  <si>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</si>
  <si>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</si>
  <si>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</si>
  <si>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</si>
  <si>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</si>
  <si>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</si>
  <si>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</si>
  <si>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</si>
  <si>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</si>
  <si>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</si>
  <si>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</si>
  <si>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</si>
  <si>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</si>
  <si>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</si>
  <si>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</si>
  <si>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</si>
  <si>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</si>
  <si>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</si>
  <si>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</si>
  <si>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</si>
  <si>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</si>
  <si>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</si>
  <si>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</si>
  <si>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</si>
  <si>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</si>
  <si>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</si>
  <si>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</si>
  <si>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</si>
  <si>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</si>
  <si>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</si>
  <si>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</si>
  <si>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</si>
  <si>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</si>
  <si>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</si>
  <si>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</si>
  <si>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</si>
  <si>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</si>
  <si>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</si>
  <si>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</si>
  <si>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</si>
  <si>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</si>
  <si>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</si>
  <si>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</si>
  <si>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</si>
  <si>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</si>
  <si>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</si>
  <si>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</si>
  <si>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</si>
  <si>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</si>
  <si>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</si>
  <si>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</si>
  <si>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</si>
  <si>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</si>
  <si>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</si>
  <si>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</si>
  <si>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</si>
  <si>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</si>
  <si>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</si>
  <si>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</si>
  <si>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</si>
  <si>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</si>
  <si>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</si>
  <si>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</si>
  <si>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</si>
  <si>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</si>
  <si>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</si>
  <si>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</si>
  <si>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</si>
  <si>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</si>
  <si>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</si>
  <si>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</si>
  <si>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</si>
  <si>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</si>
  <si>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</si>
  <si>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</si>
  <si>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</si>
  <si>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</si>
  <si>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</si>
  <si>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</si>
  <si>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</si>
  <si>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</si>
  <si>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</si>
  <si>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</si>
  <si>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</si>
  <si>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</si>
  <si>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</si>
  <si>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</si>
  <si>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</si>
  <si>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</si>
  <si>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</si>
  <si>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</si>
  <si>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</si>
  <si>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</si>
  <si>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</si>
  <si>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</si>
  <si>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</si>
  <si>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</si>
  <si>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</si>
  <si>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</si>
  <si>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</si>
  <si>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</si>
  <si>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</si>
  <si>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</si>
  <si>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</si>
  <si>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</si>
  <si>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</si>
  <si>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</si>
  <si>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</si>
  <si>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</si>
  <si>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</si>
  <si>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</si>
  <si>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</si>
  <si>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</si>
  <si>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</si>
  <si>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</si>
  <si>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</si>
  <si>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</si>
  <si>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</si>
  <si>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</si>
  <si>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</si>
  <si>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</si>
  <si>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</si>
  <si>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</si>
  <si>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</si>
  <si>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</si>
  <si>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</si>
  <si>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</si>
  <si>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</si>
  <si>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</si>
  <si>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</si>
  <si>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</si>
  <si>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</si>
  <si>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</si>
  <si>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</si>
  <si>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</si>
  <si>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</si>
  <si>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</si>
  <si>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</si>
  <si>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</si>
  <si>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</si>
  <si>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</si>
  <si>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</si>
  <si>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</si>
  <si>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</si>
  <si>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</si>
  <si>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</si>
  <si>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</si>
  <si>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</si>
  <si>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</si>
  <si>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</si>
  <si>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</si>
  <si>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</si>
  <si>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</si>
  <si>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</si>
  <si>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</si>
  <si>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</si>
  <si>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</si>
  <si>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</si>
  <si>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</si>
  <si>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</si>
  <si>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</si>
  <si>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</si>
  <si>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</si>
  <si>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</si>
  <si>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</si>
  <si>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</si>
  <si>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</si>
  <si>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</si>
  <si>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</si>
  <si>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</si>
  <si>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</si>
  <si>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</si>
  <si>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</si>
  <si>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</si>
  <si>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</si>
  <si>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</si>
  <si>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</si>
  <si>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</si>
  <si>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</si>
  <si>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</si>
  <si>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</si>
  <si>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</si>
  <si>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</si>
  <si>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</si>
  <si>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</si>
  <si>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</si>
  <si>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</si>
  <si>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</si>
  <si>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</si>
  <si>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</si>
  <si>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</si>
  <si>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</si>
  <si>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</si>
  <si>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</si>
  <si>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</si>
  <si>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</si>
  <si>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</si>
  <si>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</si>
  <si>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</si>
  <si>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</si>
  <si>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</si>
  <si>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</si>
  <si>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</si>
  <si>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</si>
  <si>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</si>
  <si>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</si>
  <si>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</si>
  <si>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</si>
  <si>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</si>
  <si>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</si>
  <si>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</si>
  <si>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</si>
  <si>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</si>
  <si>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</si>
  <si>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</si>
  <si>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</si>
  <si>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</si>
  <si>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</si>
  <si>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</si>
  <si>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</si>
  <si>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</si>
  <si>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</si>
  <si>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</si>
  <si>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</si>
  <si>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</si>
  <si>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</si>
  <si>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</si>
  <si>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</si>
  <si>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</si>
  <si>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</si>
  <si>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</si>
  <si>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</si>
  <si>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</si>
  <si>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</si>
  <si>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</si>
  <si>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</si>
  <si>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</si>
  <si>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</si>
  <si>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</si>
  <si>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</si>
  <si>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</si>
  <si>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</si>
  <si>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</si>
  <si>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</si>
  <si>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</si>
  <si>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</si>
  <si>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</si>
  <si>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</si>
  <si>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</si>
  <si>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</si>
  <si>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</si>
  <si>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</si>
  <si>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</si>
  <si>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</si>
  <si>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</si>
  <si>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</si>
  <si>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</si>
  <si>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</si>
  <si>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</si>
  <si>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</si>
  <si>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</si>
  <si>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</si>
  <si>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</si>
  <si>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</si>
  <si>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</si>
  <si>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</si>
  <si>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</si>
  <si>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</si>
  <si>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</si>
  <si>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</si>
  <si>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</si>
  <si>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</si>
  <si>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</si>
  <si>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</si>
  <si>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</si>
  <si>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</si>
  <si>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</si>
  <si>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</si>
  <si>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</si>
  <si>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</si>
  <si>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</si>
  <si>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</si>
  <si>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</si>
  <si>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</si>
  <si>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</si>
  <si>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</si>
  <si>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</si>
  <si>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</si>
  <si>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</si>
  <si>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</si>
  <si>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</si>
  <si>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</si>
  <si>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</si>
  <si>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</si>
  <si>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</si>
  <si>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</si>
  <si>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</si>
  <si>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</si>
  <si>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</si>
  <si>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</si>
  <si>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</si>
  <si>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</si>
  <si>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</si>
  <si>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</si>
  <si>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</si>
  <si>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</si>
  <si>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</si>
  <si>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</si>
  <si>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</si>
  <si>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</si>
  <si>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</si>
  <si>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</si>
  <si>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</si>
  <si>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</si>
  <si>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</si>
  <si>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</si>
  <si>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</si>
  <si>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</si>
  <si>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</si>
  <si>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</si>
  <si>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</si>
  <si>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</si>
  <si>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</si>
  <si>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</si>
  <si>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</si>
  <si>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</si>
  <si>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</si>
  <si>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</si>
  <si>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</si>
  <si>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</si>
  <si>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</si>
  <si>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</si>
  <si>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</si>
  <si>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</si>
  <si>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</si>
  <si>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</si>
  <si>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</si>
  <si>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</si>
  <si>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</si>
  <si>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</si>
  <si>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</si>
  <si>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</si>
  <si>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</si>
  <si>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</si>
  <si>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</si>
  <si>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</si>
  <si>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</si>
  <si>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</si>
  <si>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</si>
  <si>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</si>
  <si>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</si>
  <si>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</si>
  <si>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</si>
  <si>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</si>
  <si>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</si>
  <si>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</si>
  <si>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</si>
  <si>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</si>
  <si>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</si>
  <si>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</si>
  <si>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</si>
  <si>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</si>
  <si>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</si>
  <si>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</si>
  <si>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</si>
  <si>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</si>
  <si>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</si>
  <si>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</si>
  <si>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</si>
  <si>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</si>
  <si>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</si>
  <si>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</si>
  <si>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</si>
  <si>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</si>
  <si>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</si>
  <si>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</si>
  <si>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</si>
  <si>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</si>
  <si>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</si>
  <si>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</si>
  <si>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</si>
  <si>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</si>
  <si>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</si>
  <si>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</si>
  <si>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</si>
  <si>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</si>
  <si>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</si>
  <si>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</si>
  <si>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</si>
  <si>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</si>
  <si>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</si>
  <si>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</si>
  <si>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</si>
  <si>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</si>
  <si>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</si>
  <si>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</si>
  <si>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</si>
  <si>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</si>
  <si>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</si>
  <si>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</si>
  <si>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</si>
  <si>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</si>
  <si>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</si>
  <si>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</si>
  <si>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</si>
  <si>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</si>
  <si>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</si>
  <si>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</si>
  <si>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</si>
  <si>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</si>
  <si>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</si>
  <si>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</si>
  <si>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</si>
  <si>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</si>
  <si>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</si>
  <si>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</si>
  <si>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</si>
  <si>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</si>
  <si>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</si>
  <si>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</si>
  <si>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</si>
  <si>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</si>
  <si>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</si>
  <si>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</si>
  <si>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</si>
  <si>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</si>
  <si>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</si>
  <si>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</si>
  <si>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</si>
  <si>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</si>
  <si>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</si>
  <si>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</si>
  <si>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</si>
  <si>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</si>
  <si>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</si>
  <si>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</si>
  <si>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</si>
  <si>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</si>
  <si>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</si>
  <si>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</si>
  <si>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</si>
  <si>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</si>
  <si>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</si>
  <si>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</si>
  <si>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</si>
  <si>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</si>
  <si>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</si>
  <si>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</si>
  <si>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</si>
  <si>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</si>
  <si>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</si>
  <si>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</si>
  <si>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</si>
  <si>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</si>
  <si>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</si>
  <si>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</si>
  <si>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</si>
  <si>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</si>
  <si>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</si>
  <si>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</si>
  <si>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</si>
  <si>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</si>
  <si>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</si>
  <si>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</si>
  <si>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</si>
  <si>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</si>
  <si>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</si>
  <si>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</si>
  <si>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</si>
  <si>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</si>
  <si>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</si>
  <si>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</si>
  <si>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</si>
  <si>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</si>
  <si>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</si>
  <si>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</si>
  <si>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</si>
  <si>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</si>
  <si>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</si>
  <si>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</si>
  <si>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</si>
  <si>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</si>
  <si>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</si>
  <si>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</si>
  <si>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</si>
  <si>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</si>
  <si>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</si>
  <si>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</si>
  <si>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</si>
  <si>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</si>
  <si>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</si>
  <si>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</si>
  <si>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</si>
  <si>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</si>
  <si>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</si>
  <si>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</si>
  <si>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</si>
  <si>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</si>
  <si>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</si>
  <si>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</si>
  <si>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</si>
  <si>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</si>
  <si>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</si>
  <si>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</si>
  <si>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</si>
  <si>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</si>
  <si>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</si>
  <si>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</si>
  <si>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</si>
  <si>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</si>
  <si>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</si>
  <si>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</si>
  <si>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</si>
  <si>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</si>
  <si>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</si>
  <si>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</si>
  <si>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</si>
  <si>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</si>
  <si>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</si>
  <si>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</si>
  <si>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</si>
  <si>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</si>
  <si>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</si>
  <si>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</si>
  <si>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</si>
  <si>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</si>
  <si>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</si>
  <si>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</si>
  <si>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</si>
  <si>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</si>
  <si>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</si>
  <si>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</si>
  <si>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</si>
  <si>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</si>
  <si>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</si>
  <si>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</si>
  <si>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</si>
  <si>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</si>
  <si>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</si>
  <si>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</si>
  <si>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</si>
  <si>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</si>
  <si>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</si>
  <si>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</si>
  <si>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</si>
  <si>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</si>
  <si>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</si>
  <si>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</si>
  <si>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</si>
  <si>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</si>
  <si>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</si>
  <si>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</si>
  <si>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</si>
  <si>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</si>
  <si>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</si>
  <si>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</si>
  <si>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</si>
  <si>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</si>
  <si>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</si>
  <si>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</si>
  <si>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</si>
  <si>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</si>
  <si>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</si>
  <si>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</si>
  <si>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</si>
  <si>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</si>
  <si>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</si>
  <si>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</si>
  <si>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</si>
  <si>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</si>
  <si>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</si>
  <si>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</si>
  <si>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</si>
  <si>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</si>
  <si>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</si>
  <si>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</si>
  <si>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</si>
  <si>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</si>
  <si>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</si>
  <si>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</si>
  <si>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</si>
  <si>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</si>
  <si>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</si>
  <si>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</si>
  <si>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</si>
  <si>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</si>
  <si>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</si>
  <si>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</si>
  <si>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</si>
  <si>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</si>
  <si>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</si>
  <si>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</si>
  <si>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</si>
  <si>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</si>
  <si>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</si>
  <si>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</si>
  <si>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</si>
  <si>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</si>
  <si>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</si>
  <si>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</si>
  <si>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</si>
  <si>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</si>
  <si>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</si>
  <si>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</si>
  <si>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</si>
  <si>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</si>
  <si>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</si>
  <si>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</si>
  <si>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</si>
  <si>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</si>
  <si>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</si>
  <si>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</si>
  <si>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</si>
  <si>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</si>
  <si>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</si>
  <si>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</si>
  <si>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</si>
  <si>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</si>
  <si>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</si>
  <si>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</si>
  <si>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</si>
  <si>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</si>
  <si>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</si>
  <si>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</si>
  <si>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</si>
  <si>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</si>
  <si>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</si>
  <si>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</si>
  <si>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</si>
  <si>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</si>
  <si>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</si>
  <si>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</si>
  <si>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</si>
  <si>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</si>
  <si>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</si>
  <si>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</si>
  <si>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</si>
  <si>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</si>
  <si>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</si>
  <si>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</si>
  <si>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</si>
  <si>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</si>
  <si>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</si>
  <si>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</si>
  <si>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</si>
  <si>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</si>
  <si>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</si>
  <si>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</si>
  <si>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</si>
  <si>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</si>
  <si>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</si>
  <si>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</si>
  <si>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</si>
  <si>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</si>
  <si>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</si>
  <si>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</si>
  <si>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</si>
  <si>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</si>
  <si>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</si>
  <si>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</si>
  <si>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</si>
  <si>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</si>
  <si>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</si>
  <si>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</si>
  <si>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</si>
  <si>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</si>
  <si>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</si>
  <si>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</si>
  <si>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</si>
  <si>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</si>
  <si>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</si>
  <si>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</si>
  <si>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</si>
  <si>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</si>
  <si>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</si>
  <si>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</si>
  <si>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</si>
  <si>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</si>
  <si>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</si>
  <si>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</si>
  <si>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</si>
  <si>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</si>
  <si>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</si>
  <si>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</si>
  <si>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</si>
  <si>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</si>
  <si>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</si>
  <si>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</si>
  <si>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</si>
  <si>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</si>
  <si>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</si>
  <si>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</si>
  <si>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</si>
  <si>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</si>
  <si>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</si>
  <si>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</si>
  <si>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</si>
  <si>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</si>
  <si>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</si>
  <si>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</si>
  <si>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</si>
  <si>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</si>
  <si>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</si>
  <si>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</si>
  <si>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</si>
  <si>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</si>
  <si>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</si>
  <si>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</si>
  <si>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</si>
  <si>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</si>
  <si>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</si>
  <si>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</si>
  <si>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</si>
  <si>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</si>
  <si>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</si>
  <si>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</si>
  <si>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</si>
  <si>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</si>
  <si>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</si>
  <si>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</si>
  <si>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</si>
  <si>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</si>
  <si>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</si>
  <si>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</si>
  <si>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</si>
  <si>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</si>
  <si>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</si>
  <si>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</si>
  <si>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</si>
  <si>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</si>
  <si>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</si>
  <si>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</si>
  <si>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</si>
  <si>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</si>
  <si>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</si>
  <si>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</si>
  <si>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</si>
  <si>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</si>
  <si>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</si>
  <si>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</si>
  <si>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</si>
  <si>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</si>
  <si>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</si>
  <si>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</si>
  <si>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</si>
  <si>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</si>
  <si>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</si>
  <si>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</si>
  <si>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</si>
  <si>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</si>
  <si>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</si>
  <si>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</si>
  <si>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</si>
  <si>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</si>
  <si>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</si>
  <si>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</si>
  <si>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</si>
  <si>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</si>
  <si>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</si>
  <si>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</si>
  <si>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</si>
  <si>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</si>
  <si>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</si>
  <si>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</si>
  <si>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</si>
  <si>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</si>
  <si>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</si>
  <si>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</si>
  <si>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</si>
  <si>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</si>
  <si>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</si>
  <si>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</si>
  <si>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</si>
  <si>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</si>
  <si>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</si>
  <si>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</si>
  <si>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</si>
  <si>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</si>
  <si>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</si>
  <si>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</si>
  <si>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</si>
  <si>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</si>
  <si>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</si>
  <si>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</si>
  <si>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</si>
  <si>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</si>
  <si>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</si>
  <si>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</si>
  <si>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</si>
  <si>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</si>
  <si>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</si>
  <si>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</si>
  <si>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</si>
  <si>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</si>
  <si>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</si>
  <si>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</si>
  <si>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</si>
  <si>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</si>
  <si>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</si>
  <si>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</si>
  <si>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</si>
  <si>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</si>
  <si>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</si>
  <si>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</si>
  <si>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</si>
  <si>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</si>
  <si>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</si>
  <si>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</si>
  <si>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</si>
  <si>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</si>
  <si>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</si>
  <si>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</si>
  <si>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</si>
  <si>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</si>
  <si>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</si>
  <si>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</si>
  <si>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</si>
  <si>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</si>
  <si>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</si>
  <si>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</si>
  <si>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</si>
  <si>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</si>
  <si>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</si>
  <si>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</si>
  <si>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</si>
  <si>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</si>
  <si>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</si>
  <si>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</si>
  <si>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</si>
  <si>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</si>
  <si>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</si>
  <si>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</si>
  <si>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</si>
  <si>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</si>
  <si>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</si>
  <si>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</si>
  <si>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</si>
  <si>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</si>
  <si>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</si>
  <si>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</si>
  <si>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</si>
  <si>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</si>
  <si>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</si>
  <si>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</si>
  <si>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</si>
  <si>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</si>
  <si>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</si>
  <si>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</si>
  <si>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</si>
  <si>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</si>
  <si>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</si>
  <si>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</si>
  <si>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</si>
  <si>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</si>
  <si>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</si>
  <si>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</si>
  <si>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</si>
  <si>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</si>
  <si>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</si>
  <si>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</si>
  <si>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</si>
  <si>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</si>
  <si>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</si>
  <si>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</si>
  <si>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</si>
  <si>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</si>
  <si>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</si>
  <si>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</si>
  <si>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</si>
  <si>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</si>
  <si>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</si>
  <si>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</si>
  <si>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</si>
  <si>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</si>
  <si>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</si>
  <si>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</si>
  <si>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</si>
  <si>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</si>
  <si>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</si>
  <si>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</si>
  <si>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</si>
  <si>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</si>
  <si>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</si>
  <si>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</si>
  <si>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</si>
  <si>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</si>
  <si>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</si>
  <si>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</si>
  <si>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</si>
  <si>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</si>
  <si>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</si>
  <si>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</si>
  <si>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</si>
  <si>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</si>
  <si>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</si>
  <si>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</si>
  <si>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</si>
  <si>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</si>
  <si>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</si>
  <si>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</si>
  <si>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</si>
  <si>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</si>
  <si>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</si>
  <si>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</si>
  <si>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</si>
  <si>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</si>
  <si>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</si>
  <si>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</si>
  <si>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</si>
  <si>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</si>
  <si>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</si>
  <si>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</si>
  <si>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</si>
  <si>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</si>
  <si>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</si>
  <si>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</si>
  <si>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</si>
  <si>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</si>
  <si>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</si>
  <si>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</si>
  <si>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</si>
  <si>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</si>
  <si>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</si>
  <si>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</si>
  <si>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</si>
  <si>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</si>
  <si>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</si>
  <si>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</si>
  <si>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</si>
  <si>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</si>
  <si>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</si>
  <si>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</si>
  <si>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</si>
  <si>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</si>
  <si>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</si>
  <si>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</si>
  <si>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</si>
  <si>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</si>
  <si>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</si>
  <si>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</si>
  <si>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</si>
  <si>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</si>
  <si>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</si>
  <si>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</si>
  <si>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</si>
  <si>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</si>
  <si>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</si>
  <si>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</si>
  <si>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</si>
  <si>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</si>
  <si>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</si>
  <si>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</si>
  <si>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</si>
  <si>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</si>
  <si>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</si>
  <si>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</si>
  <si>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</si>
  <si>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</si>
  <si>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</si>
  <si>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</si>
  <si>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</si>
  <si>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</si>
  <si>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</si>
  <si>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</si>
  <si>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</si>
  <si>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</si>
  <si>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</si>
  <si>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</si>
  <si>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</si>
  <si>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</si>
  <si>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</si>
  <si>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</si>
  <si>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</si>
  <si>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</si>
  <si>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</si>
  <si>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</si>
  <si>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</si>
  <si>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</si>
  <si>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</si>
  <si>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</si>
  <si>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</si>
  <si>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</si>
  <si>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</si>
  <si>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</si>
  <si>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</si>
  <si>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</si>
  <si>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</si>
  <si>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</si>
  <si>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</si>
  <si>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</si>
  <si>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</si>
  <si>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</si>
  <si>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</si>
  <si>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</si>
  <si>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</si>
  <si>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</si>
  <si>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</si>
  <si>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</si>
  <si>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</si>
  <si>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</si>
  <si>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</si>
  <si>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</si>
  <si>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</si>
  <si>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</si>
  <si>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</si>
  <si>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</si>
  <si>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</si>
  <si>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</si>
  <si>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</si>
  <si>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</si>
  <si>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</si>
  <si>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</si>
  <si>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</si>
  <si>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</si>
  <si>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</si>
  <si>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</si>
  <si>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</si>
  <si>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</si>
  <si>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</si>
  <si>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</si>
  <si>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</si>
  <si>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</si>
  <si>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</si>
  <si>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</si>
  <si>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</si>
  <si>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</si>
  <si>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</si>
  <si>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</si>
  <si>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</si>
  <si>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</si>
  <si>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</si>
  <si>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</si>
  <si>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</si>
  <si>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</si>
  <si>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</si>
  <si>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</si>
  <si>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</si>
  <si>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</si>
  <si>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</si>
  <si>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</si>
  <si>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</si>
  <si>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</si>
  <si>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</si>
  <si>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</si>
  <si>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</si>
  <si>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</si>
  <si>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</si>
  <si>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</si>
  <si>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</si>
  <si>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</si>
  <si>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</si>
  <si>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</si>
  <si>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</si>
  <si>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</si>
  <si>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</si>
  <si>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</si>
  <si>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</si>
  <si>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</si>
  <si>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</si>
  <si>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</si>
  <si>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</si>
  <si>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</si>
  <si>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</si>
  <si>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</si>
  <si>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</si>
  <si>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</si>
  <si>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</si>
  <si>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</si>
  <si>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</si>
  <si>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</si>
  <si>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</si>
  <si>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</si>
  <si>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</si>
  <si>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</si>
  <si>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</si>
  <si>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</si>
  <si>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</si>
  <si>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</si>
  <si>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</si>
  <si>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</si>
  <si>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</si>
  <si>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</si>
  <si>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</si>
  <si>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</si>
  <si>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</si>
  <si>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</si>
  <si>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</si>
  <si>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</si>
  <si>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</si>
  <si>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</si>
  <si>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</si>
  <si>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</si>
  <si>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</si>
  <si>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</si>
  <si>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</si>
  <si>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</si>
  <si>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</si>
  <si>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</si>
  <si>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</si>
  <si>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</si>
  <si>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</si>
  <si>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</si>
  <si>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</si>
  <si>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</si>
  <si>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</si>
  <si>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</si>
  <si>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</si>
  <si>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</si>
  <si>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</si>
  <si>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</si>
  <si>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</si>
  <si>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</si>
  <si>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</si>
  <si>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</si>
  <si>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</si>
  <si>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</si>
  <si>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</si>
  <si>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</si>
  <si>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</si>
  <si>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</si>
  <si>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</si>
  <si>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</si>
  <si>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</si>
  <si>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</si>
  <si>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</si>
  <si>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</si>
  <si>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</si>
  <si>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</si>
  <si>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</si>
  <si>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</si>
  <si>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</si>
  <si>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</si>
  <si>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</si>
  <si>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</si>
  <si>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</si>
  <si>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</si>
  <si>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</si>
  <si>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</si>
  <si>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</si>
  <si>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</si>
  <si>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</si>
  <si>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</si>
  <si>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</si>
  <si>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</si>
  <si>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</si>
  <si>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</si>
  <si>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</si>
  <si>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</si>
  <si>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</si>
  <si>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</si>
  <si>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</si>
  <si>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</si>
  <si>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</si>
  <si>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</si>
  <si>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</si>
  <si>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</si>
  <si>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</si>
  <si>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</si>
  <si>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</si>
  <si>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</si>
  <si>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</si>
  <si>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</si>
  <si>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</si>
  <si>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</si>
  <si>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</si>
  <si>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</si>
  <si>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</si>
  <si>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</si>
  <si>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</si>
  <si>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</si>
  <si>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</si>
  <si>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</si>
  <si>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</si>
  <si>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</si>
  <si>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</si>
  <si>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</si>
  <si>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</si>
  <si>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</si>
  <si>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</si>
  <si>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</si>
  <si>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</si>
  <si>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</si>
  <si>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</si>
  <si>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</si>
  <si>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</si>
  <si>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</si>
  <si>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</si>
  <si>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</si>
  <si>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</si>
  <si>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</si>
  <si>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</si>
  <si>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</si>
  <si>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</si>
  <si>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</si>
  <si>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</si>
  <si>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</si>
  <si>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</si>
  <si>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</si>
  <si>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</si>
  <si>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</si>
  <si>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</si>
  <si>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</si>
  <si>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</si>
  <si>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</si>
  <si>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</si>
  <si>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</si>
  <si>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</si>
  <si>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</si>
  <si>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</si>
  <si>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</si>
  <si>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</si>
  <si>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</si>
  <si>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</si>
  <si>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</si>
  <si>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</si>
  <si>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</si>
  <si>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</si>
  <si>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</si>
  <si>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</si>
  <si>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</si>
  <si>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</si>
  <si>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</si>
  <si>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</si>
  <si>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</si>
  <si>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</si>
  <si>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</si>
  <si>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</si>
  <si>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</si>
  <si>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</si>
  <si>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</si>
  <si>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</si>
  <si>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</si>
  <si>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</si>
  <si>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</si>
  <si>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</si>
  <si>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</si>
  <si>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</si>
  <si>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</si>
  <si>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</si>
  <si>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</si>
  <si>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</si>
  <si>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</si>
  <si>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</si>
  <si>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</si>
  <si>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</si>
  <si>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</si>
  <si>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</si>
  <si>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</si>
  <si>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</si>
  <si>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</si>
  <si>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</si>
  <si>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</si>
  <si>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</si>
  <si>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</si>
  <si>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</si>
  <si>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</si>
  <si>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</si>
  <si>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</si>
  <si>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</si>
  <si>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</si>
  <si>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</si>
  <si>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</si>
  <si>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</si>
  <si>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</si>
  <si>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</si>
  <si>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</si>
  <si>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</si>
  <si>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</si>
  <si>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</si>
  <si>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</si>
  <si>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</si>
  <si>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</si>
  <si>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</si>
  <si>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</si>
  <si>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</si>
  <si>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</si>
  <si>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</si>
  <si>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</si>
  <si>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</si>
  <si>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</si>
  <si>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</si>
  <si>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</si>
  <si>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</si>
  <si>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</si>
  <si>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</si>
  <si>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</si>
  <si>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</si>
  <si>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</si>
  <si>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</si>
  <si>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</si>
  <si>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</si>
  <si>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</si>
  <si>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</si>
  <si>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</si>
  <si>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</si>
  <si>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</si>
  <si>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</si>
  <si>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</si>
  <si>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</si>
  <si>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</si>
  <si>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</si>
  <si>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</si>
  <si>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</si>
  <si>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</si>
  <si>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</si>
  <si>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</si>
  <si>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</si>
  <si>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</si>
  <si>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</si>
  <si>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</si>
  <si>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</si>
  <si>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</si>
  <si>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</si>
  <si>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</si>
  <si>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</si>
  <si>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</si>
  <si>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</si>
  <si>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</si>
  <si>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</si>
  <si>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</si>
  <si>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</si>
  <si>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</si>
  <si>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</si>
  <si>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</si>
  <si>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</si>
  <si>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</si>
  <si>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</si>
  <si>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</si>
  <si>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</si>
  <si>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</si>
  <si>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</si>
  <si>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</si>
  <si>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</si>
  <si>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</si>
  <si>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</si>
  <si>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</si>
  <si>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</si>
  <si>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</si>
  <si>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</si>
  <si>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</si>
  <si>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</si>
  <si>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</si>
  <si>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</si>
  <si>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</si>
  <si>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</si>
  <si>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</si>
  <si>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</si>
  <si>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</si>
  <si>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</si>
  <si>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</si>
  <si>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</si>
  <si>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</si>
  <si>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</si>
  <si>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</si>
  <si>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</si>
  <si>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</si>
  <si>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</si>
  <si>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</si>
  <si>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</si>
  <si>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</si>
  <si>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</si>
  <si>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</si>
  <si>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</si>
  <si>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</si>
  <si>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</si>
  <si>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</si>
  <si>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</si>
  <si>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</si>
  <si>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</si>
  <si>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</si>
  <si>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</si>
  <si>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</si>
  <si>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</si>
  <si>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</si>
  <si>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</si>
  <si>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</si>
  <si>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</si>
  <si>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</si>
  <si>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</si>
  <si>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</si>
  <si>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</si>
  <si>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</si>
  <si>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</si>
  <si>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</si>
  <si>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</si>
  <si>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</si>
  <si>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</si>
  <si>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</si>
  <si>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</si>
  <si>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</si>
  <si>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</si>
  <si>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</si>
  <si>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</si>
  <si>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</si>
  <si>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</si>
  <si>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</si>
  <si>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</si>
  <si>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</si>
  <si>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</si>
  <si>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</si>
  <si>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</si>
  <si>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</si>
  <si>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</si>
  <si>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</si>
  <si>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</si>
  <si>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</si>
  <si>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</si>
  <si>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</si>
  <si>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</si>
  <si>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</si>
  <si>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</si>
  <si>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</si>
  <si>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</si>
  <si>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</si>
  <si>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</si>
  <si>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</si>
  <si>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</si>
  <si>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</si>
  <si>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</si>
  <si>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</si>
  <si>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</si>
  <si>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</si>
  <si>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</si>
  <si>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</si>
  <si>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</si>
  <si>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</si>
  <si>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</si>
  <si>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</si>
  <si>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</si>
  <si>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</si>
  <si>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</si>
  <si>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</si>
  <si>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</si>
  <si>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</si>
  <si>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</si>
  <si>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</si>
  <si>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</si>
  <si>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</si>
  <si>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</si>
  <si>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</si>
  <si>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</si>
  <si>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</si>
  <si>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</si>
  <si>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</si>
  <si>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</si>
  <si>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</si>
  <si>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</si>
  <si>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</si>
  <si>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</si>
  <si>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</si>
  <si>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</si>
  <si>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</si>
  <si>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</si>
  <si>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</si>
  <si>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</si>
  <si>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</si>
  <si>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</si>
  <si>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</si>
  <si>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</si>
  <si>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</si>
  <si>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</si>
  <si>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</si>
  <si>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</si>
  <si>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</si>
  <si>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</si>
  <si>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</si>
  <si>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</si>
  <si>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</si>
  <si>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</si>
  <si>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</si>
  <si>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</si>
  <si>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</si>
  <si>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</si>
  <si>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</si>
  <si>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</si>
  <si>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</si>
  <si>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</si>
  <si>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</si>
  <si>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</si>
  <si>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</si>
  <si>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</si>
  <si>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</si>
  <si>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</si>
  <si>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</si>
  <si>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</si>
  <si>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</si>
  <si>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</si>
  <si>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</si>
  <si>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</si>
  <si>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</si>
  <si>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</si>
  <si>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</si>
  <si>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</si>
  <si>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</si>
  <si>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</si>
  <si>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</si>
  <si>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</si>
  <si>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</si>
  <si>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</si>
  <si>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</si>
  <si>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</si>
  <si>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</si>
  <si>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</si>
  <si>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</si>
  <si>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</si>
  <si>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</si>
  <si>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</si>
  <si>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</si>
  <si>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</si>
  <si>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</si>
  <si>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</si>
  <si>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</si>
  <si>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</si>
  <si>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</si>
  <si>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</si>
  <si>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</si>
  <si>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</si>
  <si>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</si>
  <si>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</si>
  <si>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</si>
  <si>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</si>
  <si>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</si>
  <si>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</si>
  <si>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</si>
  <si>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</si>
  <si>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</si>
  <si>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</si>
  <si>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</si>
  <si>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</si>
  <si>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</si>
  <si>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</si>
  <si>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</si>
  <si>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</si>
  <si>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</si>
  <si>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</si>
  <si>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</si>
  <si>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</si>
  <si>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</si>
  <si>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</si>
  <si>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</si>
  <si>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</si>
  <si>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</si>
  <si>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</si>
  <si>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</si>
  <si>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</si>
  <si>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</si>
  <si>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</si>
  <si>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</si>
  <si>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</si>
  <si>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</si>
  <si>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</si>
  <si>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</si>
  <si>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</si>
  <si>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</si>
  <si>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</si>
  <si>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</si>
  <si>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</si>
  <si>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</si>
  <si>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</si>
  <si>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</si>
  <si>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</si>
  <si>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</si>
  <si>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</si>
  <si>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</si>
  <si>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</si>
  <si>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</si>
  <si>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</si>
  <si>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</si>
  <si>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</si>
  <si>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</si>
  <si>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</si>
  <si>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</si>
  <si>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</si>
  <si>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</si>
  <si>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</si>
  <si>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</si>
  <si>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</si>
  <si>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</si>
  <si>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</si>
  <si>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</si>
  <si>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</si>
  <si>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</si>
  <si>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</si>
  <si>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</si>
  <si>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</si>
  <si>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</si>
  <si>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</si>
  <si>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</si>
  <si>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</si>
  <si>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</si>
  <si>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</si>
  <si>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</si>
  <si>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</si>
  <si>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</si>
  <si>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</si>
  <si>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</si>
  <si>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</si>
  <si>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</si>
  <si>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</si>
  <si>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</si>
  <si>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</si>
  <si>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</si>
  <si>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</si>
  <si>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</si>
  <si>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</si>
  <si>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</si>
  <si>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</si>
  <si>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</si>
  <si>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</si>
  <si>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</si>
  <si>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</si>
  <si>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</si>
  <si>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</si>
  <si>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</si>
  <si>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</si>
  <si>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</si>
  <si>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</si>
  <si>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</si>
  <si>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</si>
  <si>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</si>
  <si>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</si>
  <si>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</si>
  <si>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</si>
  <si>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</si>
  <si>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</si>
  <si>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</si>
  <si>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</si>
  <si>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</si>
  <si>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</si>
  <si>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</si>
  <si>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</si>
  <si>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</si>
  <si>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</si>
  <si>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</si>
  <si>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</si>
  <si>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</si>
  <si>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</si>
  <si>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</si>
  <si>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</si>
  <si>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</si>
  <si>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</si>
  <si>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</si>
  <si>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</si>
  <si>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</si>
  <si>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</si>
  <si>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</si>
  <si>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</si>
  <si>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</si>
  <si>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</si>
  <si>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</si>
  <si>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</si>
  <si>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</si>
  <si>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</si>
  <si>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</si>
  <si>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</si>
  <si>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</si>
  <si>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</si>
  <si>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</si>
  <si>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</si>
  <si>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</si>
  <si>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</si>
  <si>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</si>
  <si>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</si>
  <si>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</si>
  <si>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</si>
  <si>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</si>
  <si>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</si>
  <si>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</si>
  <si>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</si>
  <si>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</si>
  <si>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</si>
  <si>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</si>
  <si>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</si>
  <si>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</si>
  <si>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</si>
  <si>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</si>
  <si>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</si>
  <si>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</si>
  <si>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</si>
  <si>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</si>
  <si>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</si>
  <si>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</si>
  <si>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</si>
  <si>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</si>
  <si>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</si>
  <si>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</si>
  <si>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</si>
  <si>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</si>
  <si>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</si>
  <si>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</si>
  <si>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</si>
  <si>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</si>
  <si>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</si>
  <si>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</si>
  <si>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</si>
  <si>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</si>
  <si>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</si>
  <si>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</si>
  <si>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</si>
  <si>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</si>
  <si>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</si>
  <si>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</si>
  <si>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</si>
  <si>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</si>
  <si>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</si>
  <si>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</si>
  <si>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</si>
  <si>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</si>
  <si>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</si>
  <si>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</si>
  <si>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</si>
  <si>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</si>
  <si>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</si>
  <si>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</si>
  <si>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</si>
  <si>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</si>
  <si>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</si>
  <si>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</si>
  <si>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</si>
  <si>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</si>
  <si>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</si>
  <si>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</si>
  <si>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</si>
  <si>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</si>
  <si>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</si>
  <si>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</si>
  <si>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</si>
  <si>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</si>
  <si>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</si>
  <si>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</si>
  <si>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</si>
  <si>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</si>
  <si>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</si>
  <si>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</si>
  <si>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</si>
  <si>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</si>
  <si>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</si>
  <si>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</si>
  <si>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</si>
  <si>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</si>
  <si>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</si>
  <si>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</si>
  <si>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</si>
  <si>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</si>
  <si>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</si>
  <si>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</si>
  <si>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</si>
  <si>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</si>
  <si>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</si>
  <si>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</si>
  <si>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</si>
  <si>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</si>
  <si>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</si>
  <si>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</si>
  <si>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</si>
  <si>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</si>
  <si>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</si>
  <si>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</si>
  <si>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</si>
  <si>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</si>
  <si>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</si>
  <si>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</si>
  <si>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</si>
  <si>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</si>
  <si>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</si>
  <si>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</si>
  <si>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</si>
  <si>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</si>
  <si>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</si>
  <si>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</si>
  <si>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</si>
  <si>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</si>
  <si>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</si>
  <si>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</si>
  <si>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</si>
  <si>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</si>
  <si>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</si>
  <si>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</si>
  <si>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</si>
  <si>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</si>
  <si>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</si>
  <si>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</si>
  <si>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</si>
  <si>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</si>
  <si>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</si>
  <si>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</si>
  <si>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</si>
  <si>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</si>
  <si>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</si>
  <si>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</si>
  <si>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</si>
  <si>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</si>
  <si>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</si>
  <si>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</si>
  <si>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</si>
  <si>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</si>
  <si>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</si>
  <si>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</si>
  <si>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</si>
  <si>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</si>
  <si>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</si>
  <si>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</si>
  <si>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</si>
  <si>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</si>
  <si>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</si>
  <si>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</si>
  <si>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</si>
  <si>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</si>
  <si>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</si>
  <si>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</si>
  <si>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</si>
  <si>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</si>
  <si>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</si>
  <si>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</si>
  <si>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</si>
  <si>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</si>
  <si>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</si>
  <si>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</si>
  <si>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</si>
  <si>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</si>
  <si>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</si>
  <si>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</si>
  <si>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</si>
  <si>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</si>
  <si>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</si>
  <si>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</si>
  <si>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</si>
  <si>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</si>
  <si>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</si>
  <si>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</si>
  <si>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</si>
  <si>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</si>
  <si>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</si>
  <si>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</si>
  <si>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</si>
  <si>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</si>
  <si>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</si>
  <si>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</si>
  <si>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</si>
  <si>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</si>
  <si>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</si>
  <si>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</si>
  <si>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</si>
  <si>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</si>
  <si>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</si>
  <si>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</si>
  <si>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</si>
  <si>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</si>
  <si>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</si>
  <si>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</si>
  <si>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</si>
  <si>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</si>
  <si>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</si>
  <si>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</si>
  <si>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</si>
  <si>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</si>
  <si>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</si>
  <si>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</si>
  <si>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</si>
  <si>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</si>
  <si>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</si>
  <si>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</si>
  <si>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</si>
  <si>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</si>
  <si>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</si>
  <si>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</si>
  <si>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</si>
  <si>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</si>
  <si>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</si>
  <si>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</si>
  <si>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</si>
  <si>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</si>
  <si>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</si>
  <si>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</si>
  <si>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</si>
  <si>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</si>
  <si>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</si>
  <si>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</si>
  <si>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</si>
  <si>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</si>
  <si>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</si>
  <si>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</si>
  <si>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</si>
  <si>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</si>
  <si>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</si>
  <si>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</si>
  <si>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</si>
  <si>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</si>
  <si>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</si>
  <si>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</si>
  <si>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</si>
  <si>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</si>
  <si>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</si>
  <si>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</si>
  <si>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</si>
  <si>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</si>
  <si>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</si>
  <si>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</si>
  <si>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</si>
  <si>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</si>
  <si>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</si>
  <si>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</si>
  <si>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</si>
  <si>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</si>
  <si>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</si>
  <si>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</si>
  <si>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</si>
  <si>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</si>
  <si>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</si>
  <si>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</si>
  <si>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</si>
  <si>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</si>
  <si>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</si>
  <si>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</si>
  <si>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</si>
  <si>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</si>
  <si>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</si>
  <si>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</si>
  <si>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</si>
  <si>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</si>
  <si>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</si>
  <si>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</si>
  <si>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</si>
  <si>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</si>
  <si>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</si>
  <si>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</si>
  <si>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</si>
  <si>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</si>
  <si>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</si>
  <si>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</si>
  <si>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</si>
  <si>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</si>
  <si>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</si>
  <si>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</si>
  <si>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</si>
  <si>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</si>
  <si>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</si>
  <si>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</si>
  <si>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</si>
  <si>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</si>
  <si>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</si>
  <si>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</si>
  <si>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</si>
  <si>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</si>
  <si>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</si>
  <si>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</si>
  <si>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</si>
  <si>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</si>
  <si>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</si>
  <si>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</si>
  <si>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</si>
  <si>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</si>
  <si>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</si>
  <si>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</si>
  <si>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</si>
  <si>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</si>
  <si>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</si>
  <si>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</si>
  <si>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</si>
  <si>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</si>
  <si>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</si>
  <si>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</si>
  <si>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</si>
  <si>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</si>
  <si>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</si>
  <si>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</si>
  <si>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</si>
  <si>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</si>
  <si>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</si>
  <si>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</si>
  <si>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</si>
  <si>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</si>
  <si>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</si>
  <si>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</si>
  <si>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</si>
  <si>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</si>
  <si>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</si>
  <si>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</si>
  <si>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</si>
  <si>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</si>
  <si>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</si>
  <si>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</si>
  <si>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</si>
  <si>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</si>
  <si>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</si>
  <si>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</si>
  <si>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</si>
  <si>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</si>
  <si>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</si>
  <si>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</si>
  <si>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</si>
  <si>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</si>
  <si>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</si>
  <si>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</si>
  <si>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</si>
  <si>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</si>
  <si>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</si>
  <si>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</si>
  <si>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</si>
  <si>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</si>
  <si>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</si>
  <si>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</si>
  <si>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</si>
  <si>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</si>
  <si>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</si>
  <si>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</si>
  <si>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</si>
  <si>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</si>
  <si>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</si>
  <si>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</si>
  <si>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</si>
  <si>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</si>
  <si>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</si>
  <si>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</si>
  <si>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</si>
  <si>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</si>
  <si>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</si>
  <si>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</si>
  <si>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</si>
  <si>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</si>
  <si>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</si>
  <si>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</si>
  <si>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</si>
  <si>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</si>
  <si>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</si>
  <si>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</si>
  <si>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</si>
  <si>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</si>
  <si>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</si>
  <si>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</si>
  <si>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</si>
  <si>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</si>
  <si>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</si>
  <si>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</si>
  <si>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</si>
  <si>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</si>
  <si>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</si>
  <si>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</si>
  <si>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</si>
  <si>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</si>
  <si>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</si>
  <si>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</si>
  <si>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</si>
  <si>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</si>
  <si>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</si>
  <si>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</si>
  <si>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</si>
  <si>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</si>
  <si>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</si>
  <si>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</si>
  <si>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</si>
  <si>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</si>
  <si>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</si>
  <si>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</si>
  <si>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</si>
  <si>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</si>
  <si>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</si>
  <si>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</si>
  <si>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</si>
  <si>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</si>
  <si>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</si>
  <si>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</si>
  <si>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</si>
  <si>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</si>
  <si>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</si>
  <si>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</si>
  <si>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</si>
  <si>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</si>
  <si>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</si>
  <si>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</si>
  <si>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</si>
  <si>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</si>
  <si>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</si>
  <si>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</si>
  <si>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</si>
  <si>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</si>
  <si>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</si>
  <si>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</si>
  <si>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</si>
  <si>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</si>
  <si>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</si>
  <si>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</si>
  <si>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</si>
  <si>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</si>
  <si>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</si>
  <si>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</si>
  <si>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</si>
  <si>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</si>
  <si>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</si>
  <si>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</si>
  <si>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</si>
  <si>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</si>
  <si>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</si>
  <si>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</si>
  <si>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</si>
  <si>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</si>
  <si>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</si>
  <si>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</si>
  <si>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</si>
  <si>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</si>
  <si>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</si>
  <si>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</si>
  <si>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</si>
  <si>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</si>
  <si>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</si>
  <si>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</si>
  <si>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</si>
  <si>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</si>
  <si>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</si>
  <si>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</si>
  <si>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</si>
  <si>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</si>
  <si>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</si>
  <si>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</si>
  <si>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</si>
  <si>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</si>
  <si>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</si>
  <si>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</si>
  <si>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</si>
  <si>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</si>
  <si>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</si>
  <si>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</si>
  <si>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</si>
  <si>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</si>
  <si>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</si>
  <si>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</si>
  <si>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</si>
  <si>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</si>
  <si>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</si>
  <si>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</si>
  <si>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</si>
  <si>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</si>
  <si>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</si>
  <si>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</si>
  <si>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</si>
  <si>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</si>
  <si>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</si>
  <si>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</si>
  <si>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</si>
  <si>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</si>
  <si>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</si>
  <si>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</si>
  <si>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</si>
  <si>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</si>
  <si>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</si>
  <si>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</si>
  <si>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</si>
  <si>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</si>
  <si>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</si>
  <si>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</si>
  <si>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</si>
  <si>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</si>
  <si>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</si>
  <si>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</si>
  <si>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</si>
  <si>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</si>
  <si>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</si>
  <si>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</si>
  <si>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</si>
  <si>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</si>
  <si>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</si>
  <si>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</si>
  <si>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</si>
  <si>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</si>
  <si>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</si>
  <si>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</si>
  <si>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</si>
  <si>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</si>
  <si>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</si>
  <si>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</si>
  <si>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</si>
  <si>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</si>
  <si>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</si>
  <si>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</si>
  <si>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</si>
  <si>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</si>
  <si>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</si>
  <si>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</si>
  <si>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</si>
  <si>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</si>
  <si>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</si>
  <si>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</si>
  <si>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</si>
  <si>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</si>
  <si>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</si>
  <si>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</si>
  <si>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</si>
  <si>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</si>
  <si>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</si>
  <si>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</si>
  <si>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</si>
  <si>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</si>
  <si>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</si>
  <si>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</si>
  <si>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</si>
  <si>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</si>
  <si>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</si>
  <si>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</si>
  <si>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</si>
  <si>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</si>
  <si>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</si>
  <si>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</si>
  <si>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</si>
  <si>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</si>
  <si>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</si>
  <si>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</si>
  <si>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</si>
  <si>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</si>
  <si>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</si>
  <si>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</si>
  <si>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</si>
  <si>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</si>
  <si>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</si>
  <si>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</si>
  <si>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</si>
  <si>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</si>
  <si>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</si>
  <si>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</si>
  <si>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</si>
  <si>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</si>
  <si>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</si>
  <si>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</si>
  <si>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</si>
  <si>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</si>
  <si>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</si>
  <si>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</si>
  <si>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</si>
  <si>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</si>
  <si>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</si>
  <si>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</si>
  <si>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</si>
  <si>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</si>
  <si>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</si>
  <si>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</si>
  <si>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</si>
  <si>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</si>
  <si>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</si>
  <si>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</si>
  <si>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</si>
  <si>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</si>
  <si>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</si>
  <si>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</si>
  <si>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</si>
  <si>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</si>
  <si>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</si>
  <si>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</si>
  <si>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</si>
  <si>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</si>
  <si>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</si>
  <si>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</si>
  <si>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</si>
  <si>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</si>
  <si>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</si>
  <si>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</si>
  <si>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</si>
  <si>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</si>
  <si>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</si>
  <si>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</si>
  <si>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</si>
  <si>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</si>
  <si>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</si>
  <si>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</si>
  <si>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</si>
  <si>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</si>
  <si>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</si>
  <si>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</si>
  <si>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</si>
  <si>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</si>
  <si>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</si>
  <si>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</si>
  <si>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</si>
  <si>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</si>
  <si>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</si>
  <si>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</si>
  <si>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</si>
  <si>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</si>
  <si>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</si>
  <si>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</si>
  <si>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</si>
  <si>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</si>
  <si>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</si>
  <si>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</si>
  <si>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</si>
  <si>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</si>
  <si>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</si>
  <si>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</si>
  <si>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</si>
  <si>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</si>
  <si>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</si>
  <si>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</si>
  <si>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</si>
  <si>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</si>
  <si>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</si>
  <si>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</si>
  <si>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</si>
  <si>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</si>
  <si>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</si>
  <si>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</si>
  <si>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</si>
  <si>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</si>
  <si>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</si>
  <si>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</si>
  <si>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</si>
  <si>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</si>
  <si>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</si>
  <si>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</si>
  <si>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</si>
  <si>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</si>
  <si>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</si>
  <si>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</si>
  <si>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</si>
  <si>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</si>
  <si>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</si>
  <si>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</si>
  <si>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</si>
  <si>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</si>
  <si>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</si>
  <si>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</si>
  <si>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</si>
  <si>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</si>
  <si>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</si>
  <si>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</si>
  <si>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</si>
  <si>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</si>
  <si>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</si>
  <si>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</si>
  <si>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</si>
  <si>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</si>
  <si>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</si>
  <si>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</si>
  <si>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</si>
  <si>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</si>
  <si>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</si>
  <si>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</si>
  <si>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</si>
  <si>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</si>
  <si>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</si>
  <si>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</si>
  <si>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</si>
  <si>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</si>
  <si>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</si>
  <si>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</si>
  <si>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</si>
  <si>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</si>
  <si>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</si>
  <si>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</si>
  <si>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</si>
  <si>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</si>
  <si>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</si>
  <si>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</si>
  <si>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</si>
  <si>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</si>
  <si>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</si>
  <si>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</si>
  <si>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</si>
  <si>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</si>
  <si>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</si>
  <si>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</si>
  <si>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</si>
  <si>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</si>
  <si>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</si>
  <si>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</si>
  <si>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</si>
  <si>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</si>
  <si>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</si>
  <si>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</si>
  <si>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</si>
  <si>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</si>
  <si>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</si>
  <si>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</si>
  <si>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</si>
  <si>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</si>
  <si>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</si>
  <si>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</si>
  <si>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</si>
  <si>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</si>
  <si>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</si>
  <si>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</si>
  <si>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</si>
  <si>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</si>
  <si>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</si>
  <si>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</si>
  <si>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</si>
  <si>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</si>
  <si>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</si>
  <si>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</si>
  <si>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</si>
  <si>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</si>
  <si>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</si>
  <si>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</si>
  <si>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</si>
  <si>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</si>
  <si>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</si>
  <si>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</si>
  <si>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</si>
  <si>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</si>
  <si>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</si>
  <si>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</si>
  <si>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</si>
  <si>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</si>
  <si>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</si>
  <si>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</si>
  <si>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</si>
  <si>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</si>
  <si>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</si>
  <si>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</si>
  <si>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</si>
  <si>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</si>
  <si>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</si>
  <si>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</si>
  <si>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</si>
  <si>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</si>
  <si>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</si>
  <si>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</si>
  <si>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</si>
  <si>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</si>
  <si>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</si>
  <si>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</si>
  <si>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</si>
  <si>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</si>
  <si>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</si>
  <si>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</si>
  <si>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</si>
  <si>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</si>
  <si>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</si>
  <si>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</si>
  <si>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</si>
  <si>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</si>
  <si>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</si>
  <si>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</si>
  <si>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</si>
  <si>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</si>
  <si>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</si>
  <si>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</si>
  <si>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</si>
  <si>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</si>
  <si>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</si>
  <si>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</si>
  <si>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</si>
  <si>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</si>
  <si>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</si>
  <si>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</si>
  <si>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</si>
  <si>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</si>
  <si>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</si>
  <si>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</si>
  <si>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</si>
  <si>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</si>
  <si>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</si>
  <si>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</si>
  <si>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</si>
  <si>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</si>
  <si>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</si>
  <si>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</si>
  <si>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</si>
  <si>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</si>
  <si>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</si>
  <si>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</si>
  <si>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</si>
  <si>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</si>
  <si>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</si>
  <si>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</si>
  <si>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</si>
  <si>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</si>
  <si>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</si>
  <si>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</si>
  <si>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</si>
  <si>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</si>
  <si>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</si>
  <si>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</si>
  <si>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</si>
  <si>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</si>
  <si>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</si>
  <si>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</si>
  <si>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</si>
  <si>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</si>
  <si>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</si>
  <si>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</si>
  <si>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</si>
  <si>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</si>
  <si>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</si>
  <si>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</si>
  <si>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</si>
  <si>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</si>
  <si>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</si>
  <si>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</si>
  <si>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</si>
  <si>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</si>
  <si>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</si>
  <si>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</si>
  <si>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</si>
  <si>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</si>
  <si>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</si>
  <si>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</si>
  <si>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</si>
  <si>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</si>
  <si>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</si>
  <si>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</si>
  <si>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</si>
  <si>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</si>
  <si>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</si>
  <si>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</si>
  <si>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</si>
  <si>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</si>
  <si>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</si>
  <si>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</si>
  <si>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</si>
  <si>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</si>
  <si>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</si>
  <si>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</si>
  <si>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</si>
  <si>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</si>
  <si>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</si>
  <si>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</si>
  <si>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</si>
  <si>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</si>
  <si>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</si>
  <si>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</si>
  <si>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</si>
  <si>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</si>
  <si>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</si>
  <si>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</si>
  <si>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</si>
  <si>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</si>
  <si>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</si>
  <si>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</si>
  <si>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</si>
  <si>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</si>
  <si>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</si>
  <si>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</si>
  <si>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</si>
  <si>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</si>
  <si>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</si>
  <si>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</si>
  <si>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</si>
  <si>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</si>
  <si>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</si>
  <si>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</si>
  <si>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</si>
  <si>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</si>
  <si>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</si>
  <si>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</si>
  <si>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</si>
  <si>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</si>
  <si>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</si>
  <si>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</si>
  <si>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</si>
  <si>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</si>
  <si>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</si>
  <si>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</si>
  <si>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</si>
  <si>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</si>
  <si>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</si>
  <si>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</si>
  <si>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</si>
  <si>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</si>
  <si>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</si>
  <si>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</si>
  <si>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</si>
  <si>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</si>
  <si>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</si>
  <si>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</si>
  <si>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</si>
  <si>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</si>
  <si>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</si>
  <si>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</si>
  <si>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</si>
  <si>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</si>
  <si>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</si>
  <si>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</si>
  <si>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</si>
  <si>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</si>
  <si>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</si>
  <si>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</si>
  <si>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</si>
  <si>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</si>
  <si>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</si>
  <si>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</si>
  <si>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</si>
  <si>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</si>
  <si>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</si>
  <si>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</si>
  <si>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</si>
  <si>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</si>
  <si>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</si>
  <si>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</si>
  <si>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</si>
  <si>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</si>
  <si>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</si>
  <si>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</si>
  <si>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</si>
  <si>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</si>
  <si>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</si>
  <si>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</si>
  <si>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</si>
  <si>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</si>
  <si>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</si>
  <si>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</si>
  <si>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</si>
  <si>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</si>
  <si>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</si>
  <si>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</si>
  <si>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</si>
  <si>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</si>
  <si>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</si>
  <si>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</si>
  <si>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</si>
  <si>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</si>
  <si>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</si>
  <si>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</si>
  <si>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</si>
  <si>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</si>
  <si>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</si>
  <si>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</si>
  <si>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</si>
  <si>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</si>
  <si>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</si>
  <si>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</si>
  <si>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</si>
  <si>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</si>
  <si>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</si>
  <si>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</si>
  <si>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</si>
  <si>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</si>
  <si>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</si>
  <si>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</si>
  <si>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</si>
  <si>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</si>
  <si>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</si>
  <si>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</si>
  <si>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</si>
  <si>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</si>
  <si>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</si>
  <si>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</si>
  <si>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</si>
  <si>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</si>
  <si>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</si>
  <si>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</si>
  <si>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</si>
  <si>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</si>
  <si>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</si>
  <si>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</si>
  <si>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</si>
  <si>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</si>
  <si>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</si>
  <si>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</si>
  <si>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</si>
  <si>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</si>
  <si>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</si>
  <si>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</si>
  <si>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</si>
  <si>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</si>
  <si>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</si>
  <si>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</si>
  <si>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</si>
  <si>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</si>
  <si>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</si>
  <si>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</si>
  <si>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</si>
  <si>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</si>
  <si>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</si>
  <si>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</si>
  <si>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</si>
  <si>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</si>
  <si>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</si>
  <si>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</si>
  <si>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</si>
  <si>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</si>
  <si>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</si>
  <si>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</si>
  <si>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</si>
  <si>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</si>
  <si>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</si>
  <si>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</si>
  <si>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</si>
  <si>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</si>
  <si>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</si>
  <si>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</si>
  <si>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</si>
  <si>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</si>
  <si>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</si>
  <si>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</si>
  <si>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</si>
  <si>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</si>
  <si>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</si>
  <si>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</si>
  <si>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</si>
  <si>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</si>
  <si>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</si>
  <si>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</si>
  <si>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</si>
  <si>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</si>
  <si>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</si>
  <si>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</si>
  <si>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</si>
  <si>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</si>
  <si>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</si>
  <si>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</si>
  <si>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</si>
  <si>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</si>
  <si>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</si>
  <si>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</si>
  <si>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</si>
  <si>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</si>
  <si>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</si>
  <si>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</si>
  <si>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</si>
  <si>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</si>
  <si>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</si>
  <si>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</si>
  <si>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</si>
  <si>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</si>
  <si>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</si>
  <si>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</si>
  <si>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</si>
  <si>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</si>
  <si>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</si>
  <si>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</si>
  <si>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</si>
  <si>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</si>
  <si>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</si>
  <si>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</si>
  <si>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</si>
  <si>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</si>
  <si>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</si>
  <si>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</si>
  <si>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</si>
  <si>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</si>
  <si>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</si>
  <si>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</si>
  <si>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</si>
  <si>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</si>
  <si>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</si>
  <si>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</si>
  <si>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</si>
  <si>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</si>
  <si>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</si>
  <si>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</si>
  <si>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</si>
  <si>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</si>
  <si>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</si>
  <si>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</si>
  <si>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</si>
  <si>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</si>
  <si>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</si>
  <si>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</si>
  <si>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</si>
  <si>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</si>
  <si>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</si>
  <si>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</si>
  <si>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</si>
  <si>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</si>
  <si>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</si>
  <si>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</si>
  <si>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</si>
  <si>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</si>
  <si>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</si>
  <si>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</si>
  <si>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</si>
  <si>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</si>
  <si>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</si>
  <si>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</si>
  <si>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</si>
  <si>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</si>
  <si>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</si>
  <si>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</si>
  <si>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</si>
  <si>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</si>
  <si>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</si>
  <si>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</si>
  <si>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</si>
  <si>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</si>
  <si>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</si>
  <si>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</si>
  <si>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</si>
  <si>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</si>
  <si>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</si>
  <si>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</si>
  <si>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</si>
  <si>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</si>
  <si>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</si>
  <si>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</si>
  <si>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</si>
  <si>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</si>
  <si>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</si>
  <si>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</si>
  <si>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</si>
  <si>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</si>
  <si>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</si>
  <si>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</si>
  <si>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</si>
  <si>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</si>
  <si>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</si>
  <si>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</si>
  <si>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</si>
  <si>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</si>
  <si>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</si>
  <si>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</si>
  <si>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</si>
  <si>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</si>
  <si>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</si>
  <si>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</si>
  <si>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</si>
  <si>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</si>
  <si>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</si>
  <si>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</si>
  <si>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</si>
  <si>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</si>
  <si>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</si>
  <si>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</si>
  <si>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</si>
  <si>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</si>
  <si>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</si>
  <si>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</si>
  <si>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</si>
  <si>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</si>
  <si>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</si>
  <si>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</si>
  <si>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</si>
  <si>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</si>
  <si>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</si>
  <si>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</si>
  <si>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</si>
  <si>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</si>
  <si>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</si>
  <si>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</si>
  <si>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</si>
  <si>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</si>
  <si>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</si>
  <si>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</si>
  <si>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</si>
  <si>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</si>
  <si>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</si>
  <si>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</si>
  <si>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</si>
  <si>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</si>
  <si>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</si>
  <si>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</si>
  <si>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</si>
  <si>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</si>
  <si>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</si>
  <si>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</si>
  <si>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</si>
  <si>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</si>
  <si>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</si>
  <si>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</si>
  <si>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</si>
  <si>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</si>
  <si>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</si>
  <si>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</si>
  <si>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</si>
  <si>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</si>
  <si>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</si>
  <si>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</si>
  <si>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</si>
  <si>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</si>
  <si>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</si>
  <si>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</si>
  <si>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</si>
  <si>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</si>
  <si>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</si>
  <si>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</si>
  <si>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</si>
  <si>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</si>
  <si>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</si>
  <si>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</si>
  <si>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</si>
  <si>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</si>
  <si>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</si>
  <si>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</si>
  <si>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</si>
  <si>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</si>
  <si>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</si>
  <si>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</si>
  <si>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</si>
  <si>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</si>
  <si>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</si>
  <si>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</si>
  <si>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</si>
  <si>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</si>
  <si>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</si>
  <si>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</si>
  <si>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</si>
  <si>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</si>
  <si>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</si>
  <si>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</si>
  <si>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</si>
  <si>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</si>
  <si>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</si>
  <si>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</si>
  <si>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</si>
  <si>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</si>
  <si>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</si>
  <si>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</si>
  <si>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</si>
  <si>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</si>
  <si>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</si>
  <si>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</si>
  <si>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</si>
  <si>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</si>
  <si>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</si>
  <si>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</si>
  <si>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</si>
  <si>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</si>
  <si>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</si>
  <si>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</si>
  <si>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</si>
  <si>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</si>
  <si>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</si>
  <si>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</si>
  <si>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</si>
  <si>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</si>
  <si>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</si>
  <si>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</si>
  <si>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</si>
  <si>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</si>
  <si>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</si>
  <si>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</si>
  <si>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</si>
  <si>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</si>
  <si>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</si>
  <si>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</si>
  <si>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</si>
  <si>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</si>
  <si>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</si>
  <si>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</si>
  <si>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</si>
  <si>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</si>
  <si>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</si>
  <si>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</si>
  <si>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</si>
  <si>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</si>
  <si>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</si>
  <si>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</si>
  <si>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</si>
  <si>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</si>
  <si>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</si>
  <si>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</si>
  <si>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</si>
  <si>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</si>
  <si>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</si>
  <si>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</si>
  <si>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</si>
  <si>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</si>
  <si>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</si>
  <si>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</si>
  <si>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</si>
  <si>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</si>
  <si>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</si>
  <si>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</si>
  <si>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</si>
  <si>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</si>
  <si>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</si>
  <si>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</si>
  <si>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</si>
  <si>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</si>
  <si>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</si>
  <si>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</si>
  <si>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</si>
  <si>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</si>
  <si>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</si>
  <si>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</si>
  <si>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</si>
  <si>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</si>
  <si>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</si>
  <si>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</si>
  <si>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</si>
  <si>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</si>
  <si>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</si>
  <si>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</si>
  <si>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</si>
  <si>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</si>
  <si>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</si>
  <si>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</si>
  <si>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</si>
  <si>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</si>
  <si>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</si>
  <si>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</si>
  <si>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</si>
  <si>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</si>
  <si>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</si>
  <si>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</si>
  <si>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</si>
  <si>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</si>
  <si>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</si>
  <si>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</si>
  <si>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</si>
  <si>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</si>
  <si>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</si>
  <si>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</si>
  <si>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</si>
  <si>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</si>
  <si>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</si>
  <si>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</si>
  <si>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</si>
  <si>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</si>
  <si>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</si>
  <si>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</si>
  <si>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</si>
  <si>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</si>
  <si>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</si>
  <si>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</si>
  <si>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</si>
  <si>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</si>
  <si>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</si>
  <si>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</si>
  <si>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</si>
  <si>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</si>
  <si>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</si>
  <si>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</si>
  <si>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</si>
  <si>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</si>
  <si>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</si>
  <si>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</si>
  <si>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</si>
  <si>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</si>
  <si>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</si>
  <si>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</si>
  <si>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</si>
  <si>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</si>
  <si>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</si>
  <si>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</si>
  <si>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</si>
  <si>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</si>
  <si>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</si>
  <si>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</si>
  <si>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</si>
  <si>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</si>
  <si>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</si>
  <si>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</si>
  <si>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</si>
  <si>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</si>
  <si>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</si>
  <si>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</si>
  <si>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</si>
  <si>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</si>
  <si>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</si>
  <si>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</si>
  <si>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</si>
  <si>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</si>
  <si>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</si>
  <si>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</si>
  <si>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</si>
  <si>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</si>
  <si>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</si>
  <si>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</si>
  <si>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</si>
  <si>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</si>
  <si>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</si>
  <si>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</si>
  <si>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</si>
  <si>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</si>
  <si>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</si>
  <si>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</si>
  <si>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</si>
  <si>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</si>
  <si>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</si>
  <si>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</si>
  <si>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</si>
  <si>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</si>
  <si>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</si>
  <si>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</si>
  <si>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</si>
  <si>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</si>
  <si>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</si>
  <si>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</si>
  <si>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</si>
  <si>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</si>
  <si>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</si>
  <si>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</si>
  <si>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</si>
  <si>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</si>
  <si>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</si>
  <si>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</si>
  <si>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</si>
  <si>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</si>
  <si>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</si>
  <si>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</si>
  <si>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</si>
  <si>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</si>
  <si>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</si>
  <si>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</si>
  <si>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</si>
  <si>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</si>
  <si>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</si>
  <si>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</si>
  <si>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</si>
  <si>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</si>
  <si>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</si>
  <si>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</si>
  <si>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</si>
  <si>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</si>
  <si>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</si>
  <si>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</si>
  <si>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</si>
  <si>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</si>
  <si>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</si>
  <si>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</si>
  <si>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</si>
  <si>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</si>
  <si>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</si>
  <si>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</si>
  <si>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</si>
  <si>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</si>
  <si>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</si>
  <si>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</si>
  <si>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</si>
  <si>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</si>
  <si>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</si>
  <si>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</si>
  <si>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</si>
  <si>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</si>
  <si>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</si>
  <si>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</si>
  <si>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</si>
  <si>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</si>
  <si>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</si>
  <si>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</si>
  <si>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</si>
  <si>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</si>
  <si>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</si>
  <si>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</si>
  <si>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</si>
  <si>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</si>
  <si>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</si>
  <si>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</si>
  <si>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</si>
  <si>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</si>
  <si>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</si>
  <si>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</si>
  <si>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</si>
  <si>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</si>
  <si>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</si>
  <si>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</si>
  <si>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</si>
  <si>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</si>
  <si>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</si>
  <si>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</si>
  <si>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</si>
  <si>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</si>
  <si>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</si>
  <si>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</si>
  <si>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</si>
  <si>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</si>
  <si>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</si>
  <si>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</si>
  <si>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</si>
  <si>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</si>
  <si>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</si>
  <si>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</si>
  <si>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</si>
  <si>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</si>
  <si>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</si>
  <si>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</si>
  <si>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</si>
  <si>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</si>
  <si>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</si>
  <si>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</si>
  <si>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</si>
  <si>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</si>
  <si>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</si>
  <si>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</si>
  <si>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</si>
  <si>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</si>
  <si>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</si>
  <si>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</si>
  <si>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</si>
  <si>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</si>
  <si>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</si>
  <si>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</si>
  <si>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</si>
  <si>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</si>
  <si>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</si>
  <si>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</si>
  <si>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</si>
  <si>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</si>
  <si>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</si>
  <si>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</si>
  <si>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</si>
  <si>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</si>
  <si>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</si>
  <si>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</si>
  <si>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</si>
  <si>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</si>
  <si>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</si>
  <si>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</si>
  <si>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</si>
  <si>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</si>
  <si>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</si>
  <si>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</si>
  <si>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</si>
  <si>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</si>
  <si>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</si>
  <si>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</si>
  <si>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</si>
  <si>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</si>
  <si>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</si>
  <si>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</si>
  <si>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</si>
  <si>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</si>
  <si>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</si>
  <si>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</si>
  <si>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</si>
  <si>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</si>
  <si>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</si>
  <si>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</si>
  <si>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</si>
  <si>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</si>
  <si>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</si>
  <si>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</si>
  <si>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</si>
  <si>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</si>
  <si>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</si>
  <si>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</si>
  <si>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</si>
  <si>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</si>
  <si>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</si>
  <si>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</si>
  <si>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</si>
  <si>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</si>
  <si>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</si>
  <si>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</si>
  <si>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</si>
  <si>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</si>
  <si>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</si>
  <si>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</si>
  <si>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</si>
  <si>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</si>
  <si>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</si>
  <si>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</si>
  <si>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</si>
  <si>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</si>
  <si>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</si>
  <si>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</si>
  <si>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</si>
  <si>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</si>
  <si>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</si>
  <si>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</si>
  <si>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</si>
  <si>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</si>
  <si>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</si>
  <si>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</si>
  <si>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</si>
  <si>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</si>
  <si>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</si>
  <si>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</si>
  <si>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</si>
  <si>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</si>
  <si>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</si>
  <si>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</si>
  <si>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</si>
  <si>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</si>
  <si>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</si>
  <si>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</si>
  <si>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</si>
  <si>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</si>
  <si>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</si>
  <si>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</si>
  <si>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</si>
  <si>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</si>
  <si>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</si>
  <si>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</si>
  <si>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</si>
  <si>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</si>
  <si>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</si>
  <si>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</si>
  <si>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</si>
  <si>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</si>
  <si>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</si>
  <si>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</si>
  <si>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</si>
  <si>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</si>
  <si>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</si>
  <si>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</si>
  <si>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</si>
  <si>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</si>
  <si>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</si>
  <si>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</si>
  <si>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</si>
  <si>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</si>
  <si>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</si>
  <si>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</si>
  <si>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</si>
  <si>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</si>
  <si>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</si>
  <si>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</si>
  <si>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</si>
  <si>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</si>
  <si>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</si>
  <si>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</si>
  <si>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</si>
  <si>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</si>
  <si>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</si>
  <si>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</si>
  <si>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</si>
  <si>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</si>
  <si>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</si>
  <si>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</si>
  <si>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</si>
  <si>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</si>
  <si>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</si>
  <si>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</si>
  <si>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</si>
  <si>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</si>
  <si>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</si>
  <si>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</si>
  <si>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</si>
  <si>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</si>
  <si>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</si>
  <si>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</si>
  <si>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</si>
  <si>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</si>
  <si>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</si>
  <si>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</si>
  <si>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</si>
  <si>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</si>
  <si>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</si>
  <si>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</si>
  <si>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</si>
  <si>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</si>
  <si>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</si>
  <si>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</si>
  <si>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</si>
  <si>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</si>
  <si>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</si>
  <si>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</si>
  <si>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</si>
  <si>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</si>
  <si>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</si>
  <si>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</si>
  <si>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</si>
  <si>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</si>
  <si>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</si>
  <si>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</si>
  <si>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</si>
  <si>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</si>
  <si>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</si>
  <si>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</si>
  <si>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</si>
  <si>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</si>
  <si>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</si>
  <si>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</si>
  <si>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</si>
  <si>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</si>
  <si>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</si>
  <si>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</si>
  <si>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</si>
  <si>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</si>
  <si>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</si>
  <si>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</si>
  <si>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</si>
  <si>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</si>
  <si>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</si>
  <si>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</si>
  <si>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</si>
  <si>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</si>
  <si>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</si>
  <si>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</si>
  <si>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</si>
  <si>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</si>
  <si>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</si>
  <si>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</si>
  <si>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</si>
  <si>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</si>
  <si>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</si>
  <si>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</si>
  <si>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</si>
  <si>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</si>
  <si>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</si>
  <si>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</si>
  <si>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</si>
  <si>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</si>
  <si>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</si>
  <si>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</si>
  <si>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</si>
  <si>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</si>
  <si>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</si>
  <si>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</si>
  <si>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</si>
  <si>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</si>
  <si>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</si>
  <si>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</si>
  <si>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</si>
  <si>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</si>
  <si>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</si>
  <si>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</si>
  <si>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</si>
  <si>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</si>
  <si>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</si>
  <si>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</si>
  <si>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</si>
  <si>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</si>
  <si>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</si>
  <si>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</si>
  <si>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</si>
  <si>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</si>
  <si>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</si>
  <si>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</si>
  <si>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</si>
  <si>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</si>
  <si>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</si>
  <si>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</si>
  <si>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</si>
  <si>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</si>
  <si>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</si>
  <si>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</si>
  <si>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</si>
  <si>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</si>
  <si>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</si>
  <si>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</si>
  <si>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</si>
  <si>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</si>
  <si>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</si>
  <si>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</si>
  <si>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</si>
  <si>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</si>
  <si>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</si>
  <si>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</si>
  <si>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</si>
  <si>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</si>
  <si>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</si>
  <si>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</si>
  <si>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</si>
  <si>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</si>
  <si>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</si>
  <si>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</si>
  <si>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</si>
  <si>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</si>
  <si>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</si>
  <si>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</si>
  <si>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</si>
  <si>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</si>
  <si>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</si>
  <si>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</si>
  <si>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</si>
  <si>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</si>
  <si>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</si>
  <si>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</si>
  <si>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</si>
  <si>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</si>
  <si>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</si>
  <si>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</si>
  <si>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</si>
  <si>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</si>
  <si>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</si>
  <si>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</si>
  <si>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</si>
  <si>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</si>
  <si>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</si>
  <si>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</si>
  <si>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</si>
  <si>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</si>
  <si>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</si>
  <si>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</si>
  <si>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</si>
  <si>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</si>
  <si>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</si>
  <si>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</si>
  <si>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</si>
  <si>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</si>
  <si>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</si>
  <si>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</si>
  <si>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</si>
  <si>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</si>
  <si>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</si>
  <si>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</si>
  <si>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</si>
  <si>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</si>
  <si>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</si>
  <si>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</si>
  <si>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</si>
  <si>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</si>
  <si>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</si>
  <si>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</si>
  <si>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</si>
  <si>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</si>
  <si>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</si>
  <si>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</si>
  <si>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</si>
  <si>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</si>
  <si>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</si>
  <si>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</si>
  <si>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</si>
  <si>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</si>
  <si>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</si>
  <si>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</si>
  <si>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</si>
  <si>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</si>
  <si>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</si>
  <si>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</si>
  <si>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</si>
  <si>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</si>
  <si>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</si>
  <si>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</si>
  <si>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</si>
  <si>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</si>
  <si>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</si>
  <si>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</si>
  <si>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</si>
  <si>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</si>
  <si>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</si>
  <si>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</si>
  <si>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</si>
  <si>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</si>
  <si>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</si>
  <si>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</si>
  <si>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</si>
  <si>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</si>
  <si>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</si>
  <si>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</si>
  <si>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</si>
  <si>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</si>
  <si>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</si>
  <si>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</si>
  <si>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</si>
  <si>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</si>
  <si>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</si>
  <si>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</si>
  <si>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</si>
  <si>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</si>
  <si>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</si>
  <si>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</si>
  <si>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</si>
  <si>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</si>
  <si>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</si>
  <si>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</si>
  <si>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</si>
  <si>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</si>
  <si>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</si>
  <si>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</si>
  <si>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</si>
  <si>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</si>
  <si>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</si>
  <si>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</si>
  <si>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</si>
  <si>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</si>
  <si>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</si>
  <si>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</si>
  <si>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</si>
  <si>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</si>
  <si>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</si>
  <si>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</si>
  <si>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</si>
  <si>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</si>
  <si>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</si>
  <si>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</si>
  <si>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</si>
  <si>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</si>
  <si>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</si>
  <si>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</si>
  <si>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</si>
  <si>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</si>
  <si>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</si>
  <si>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</si>
  <si>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</si>
  <si>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</si>
  <si>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</si>
  <si>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</si>
  <si>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</si>
  <si>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</si>
  <si>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</si>
  <si>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</si>
  <si>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</si>
  <si>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</si>
  <si>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</si>
  <si>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</si>
  <si>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</si>
  <si>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</si>
  <si>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</si>
  <si>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</si>
  <si>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</si>
  <si>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</si>
  <si>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</si>
  <si>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</si>
  <si>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</si>
  <si>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</si>
  <si>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</si>
  <si>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</si>
  <si>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</si>
  <si>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</si>
  <si>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</si>
  <si>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</si>
  <si>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</si>
  <si>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</si>
  <si>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</si>
  <si>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</si>
  <si>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</si>
  <si>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</si>
  <si>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</si>
  <si>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</si>
  <si>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</si>
  <si>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</si>
  <si>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</si>
  <si>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</si>
  <si>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</si>
  <si>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</si>
  <si>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</si>
  <si>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</si>
  <si>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</si>
  <si>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</si>
  <si>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</si>
  <si>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</si>
  <si>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</si>
  <si>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</si>
  <si>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</si>
  <si>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</si>
  <si>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</si>
  <si>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</si>
  <si>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</si>
  <si>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</si>
  <si>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</si>
  <si>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</si>
  <si>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</si>
  <si>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</si>
  <si>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</si>
  <si>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</si>
  <si>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</si>
  <si>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</si>
  <si>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</si>
  <si>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</si>
  <si>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</si>
  <si>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</si>
  <si>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</si>
  <si>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</si>
  <si>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</si>
  <si>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</si>
  <si>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</si>
  <si>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</si>
  <si>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</si>
  <si>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</si>
  <si>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</si>
  <si>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</si>
  <si>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</si>
  <si>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</si>
  <si>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</si>
  <si>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</si>
  <si>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</si>
  <si>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</si>
  <si>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</si>
  <si>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</si>
  <si>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</si>
  <si>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</si>
  <si>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</si>
  <si>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</si>
  <si>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</si>
  <si>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</si>
  <si>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</si>
  <si>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</si>
  <si>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</si>
  <si>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</si>
  <si>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</si>
  <si>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</si>
  <si>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</si>
  <si>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</si>
  <si>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</si>
  <si>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</si>
  <si>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</si>
  <si>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</si>
  <si>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</si>
  <si>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</si>
  <si>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</si>
  <si>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</si>
  <si>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</si>
  <si>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</si>
  <si>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</si>
  <si>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</si>
  <si>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</si>
  <si>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</si>
  <si>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</si>
  <si>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</si>
  <si>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</si>
  <si>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</si>
  <si>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</si>
  <si>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</si>
  <si>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</si>
  <si>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</si>
  <si>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</si>
  <si>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</si>
  <si>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</si>
  <si>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</si>
  <si>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</si>
  <si>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</si>
  <si>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</si>
  <si>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</si>
  <si>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</si>
  <si>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</si>
  <si>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</si>
  <si>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</si>
  <si>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</si>
  <si>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</si>
  <si>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</si>
  <si>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</si>
  <si>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</si>
  <si>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</si>
  <si>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</si>
  <si>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</si>
  <si>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</si>
  <si>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</si>
  <si>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</si>
  <si>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</si>
  <si>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</si>
  <si>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</si>
  <si>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</si>
  <si>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</si>
  <si>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</si>
  <si>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</si>
  <si>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</si>
  <si>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</si>
  <si>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</si>
  <si>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</si>
  <si>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</si>
  <si>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</si>
  <si>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</si>
  <si>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</si>
  <si>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</si>
  <si>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</si>
  <si>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</si>
  <si>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</si>
  <si>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</si>
  <si>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</si>
  <si>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</si>
  <si>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</si>
  <si>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</si>
  <si>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</si>
  <si>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</si>
  <si>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</si>
  <si>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</si>
  <si>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</si>
  <si>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</si>
  <si>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</si>
  <si>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</si>
  <si>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</si>
  <si>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</si>
  <si>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</si>
  <si>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</si>
  <si>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</si>
  <si>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</si>
  <si>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</si>
  <si>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</si>
  <si>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</si>
  <si>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</si>
  <si>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</si>
  <si>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</si>
  <si>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</si>
  <si>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</si>
  <si>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</si>
  <si>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</si>
  <si>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</si>
  <si>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</si>
  <si>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</si>
  <si>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</si>
  <si>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</si>
  <si>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</si>
  <si>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</si>
  <si>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</si>
  <si>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</si>
  <si>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</si>
  <si>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</si>
  <si>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</si>
  <si>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</si>
  <si>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</si>
  <si>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</si>
  <si>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</si>
  <si>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</si>
  <si>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</si>
  <si>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</si>
  <si>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</si>
  <si>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</si>
  <si>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</si>
  <si>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</si>
  <si>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</si>
  <si>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</si>
  <si>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</si>
  <si>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</si>
  <si>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</si>
  <si>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</si>
  <si>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</si>
  <si>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</si>
  <si>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</si>
  <si>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</si>
  <si>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</si>
  <si>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</si>
  <si>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</si>
  <si>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</si>
  <si>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</si>
  <si>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</si>
  <si>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</si>
  <si>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</si>
  <si>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</si>
  <si>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</si>
  <si>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</si>
  <si>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</si>
  <si>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</si>
  <si>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</si>
  <si>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</si>
  <si>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</si>
  <si>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</si>
  <si>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</si>
  <si>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</si>
  <si>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</si>
  <si>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</si>
  <si>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</si>
  <si>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</si>
  <si>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</si>
  <si>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</si>
  <si>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</si>
  <si>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</si>
  <si>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</si>
  <si>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</si>
  <si>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</si>
  <si>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</si>
  <si>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</si>
  <si>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</si>
  <si>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</si>
  <si>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</si>
  <si>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</si>
  <si>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</si>
  <si>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</si>
  <si>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</si>
  <si>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</si>
  <si>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</si>
  <si>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</si>
  <si>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</si>
  <si>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</si>
  <si>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</si>
  <si>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</si>
  <si>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</si>
  <si>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</si>
  <si>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</si>
  <si>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</si>
  <si>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</si>
  <si>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</si>
  <si>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</si>
  <si>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</si>
  <si>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</si>
  <si>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</si>
  <si>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</si>
  <si>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</si>
  <si>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</si>
  <si>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</si>
  <si>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</si>
  <si>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</si>
  <si>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</si>
  <si>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</si>
  <si>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</si>
  <si>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</si>
  <si>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</si>
  <si>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</si>
  <si>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</si>
  <si>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</si>
  <si>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</si>
  <si>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</si>
  <si>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</si>
  <si>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</si>
  <si>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</si>
  <si>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</si>
  <si>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</si>
  <si>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</si>
  <si>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</si>
  <si>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</si>
  <si>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</si>
  <si>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</si>
  <si>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</si>
  <si>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</si>
  <si>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</si>
  <si>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</si>
  <si>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</si>
  <si>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</si>
  <si>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</si>
  <si>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</si>
  <si>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</si>
  <si>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</si>
  <si>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</si>
  <si>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</si>
  <si>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</si>
  <si>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</si>
  <si>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</si>
  <si>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</si>
  <si>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</si>
  <si>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</si>
  <si>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</si>
  <si>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</si>
  <si>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</si>
  <si>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</si>
  <si>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</si>
  <si>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</si>
  <si>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</si>
  <si>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</si>
  <si>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</si>
  <si>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</si>
  <si>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</si>
  <si>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</si>
  <si>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</si>
  <si>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</si>
  <si>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</si>
  <si>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</si>
  <si>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</si>
  <si>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</si>
  <si>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</si>
  <si>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</si>
  <si>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</si>
  <si>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</si>
  <si>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</si>
  <si>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</si>
  <si>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</si>
  <si>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</si>
  <si>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</si>
  <si>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</si>
  <si>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</si>
  <si>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</si>
  <si>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</si>
  <si>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</si>
  <si>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</si>
  <si>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</si>
  <si>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</si>
  <si>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</si>
  <si>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</si>
  <si>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</si>
  <si>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</si>
  <si>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</si>
  <si>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</si>
  <si>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</si>
  <si>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</si>
  <si>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</si>
  <si>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</si>
  <si>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</si>
  <si>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</si>
  <si>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</si>
  <si>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</si>
  <si>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</si>
  <si>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</si>
  <si>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</si>
  <si>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</si>
  <si>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</si>
  <si>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</si>
  <si>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</si>
  <si>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</si>
  <si>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</si>
  <si>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</si>
  <si>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</si>
  <si>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</si>
  <si>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</si>
  <si>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</si>
  <si>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</si>
  <si>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</si>
  <si>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</si>
  <si>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</si>
  <si>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</si>
  <si>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</si>
  <si>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</si>
  <si>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</si>
  <si>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</si>
  <si>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</si>
  <si>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</si>
  <si>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</si>
  <si>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</si>
  <si>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</si>
  <si>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</si>
  <si>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</si>
  <si>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</si>
  <si>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</si>
  <si>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</si>
  <si>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</si>
  <si>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</si>
  <si>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</si>
  <si>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</si>
  <si>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</si>
  <si>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</si>
  <si>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</si>
  <si>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</si>
  <si>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</si>
  <si>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</si>
  <si>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</si>
  <si>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</si>
  <si>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</si>
  <si>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</si>
  <si>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</si>
  <si>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</si>
  <si>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</si>
  <si>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</si>
  <si>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</si>
  <si>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</si>
  <si>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</si>
  <si>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</si>
  <si>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</si>
  <si>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</si>
  <si>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</si>
  <si>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</si>
  <si>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</si>
  <si>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</si>
  <si>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</si>
  <si>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</si>
  <si>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</si>
  <si>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</si>
  <si>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</si>
  <si>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</si>
  <si>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</si>
  <si>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</si>
  <si>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</si>
  <si>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</si>
  <si>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</si>
  <si>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</si>
  <si>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</si>
  <si>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</si>
  <si>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</si>
  <si>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</si>
  <si>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</si>
  <si>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</si>
  <si>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</si>
  <si>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</si>
  <si>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</si>
  <si>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</si>
  <si>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</si>
  <si>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</si>
  <si>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</si>
  <si>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</si>
  <si>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</si>
  <si>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</si>
  <si>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</si>
  <si>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</si>
  <si>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</si>
  <si>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</si>
  <si>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</si>
  <si>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</si>
  <si>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</si>
  <si>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</si>
  <si>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</si>
  <si>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</si>
  <si>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</si>
  <si>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</si>
  <si>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</si>
  <si>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</si>
  <si>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</si>
  <si>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</si>
  <si>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</si>
  <si>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</si>
  <si>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</si>
  <si>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</si>
  <si>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</si>
  <si>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</si>
  <si>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</si>
  <si>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</si>
  <si>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</si>
  <si>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</si>
  <si>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</si>
  <si>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</si>
  <si>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</si>
  <si>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</si>
  <si>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</si>
  <si>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</si>
  <si>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</si>
  <si>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</si>
  <si>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</si>
  <si>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</si>
  <si>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</si>
  <si>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</si>
  <si>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</si>
  <si>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</si>
  <si>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</si>
  <si>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</si>
  <si>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</si>
  <si>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</si>
  <si>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</si>
  <si>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</si>
  <si>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</si>
  <si>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</si>
  <si>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</si>
  <si>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</si>
  <si>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</si>
  <si>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</si>
  <si>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</si>
  <si>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</si>
  <si>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</si>
  <si>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</si>
  <si>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</si>
  <si>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</si>
  <si>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</si>
  <si>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</si>
  <si>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</si>
  <si>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</si>
  <si>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</si>
  <si>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</si>
  <si>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</si>
  <si>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</si>
  <si>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</si>
  <si>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</si>
  <si>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</si>
  <si>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</si>
  <si>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</si>
  <si>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</si>
  <si>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</si>
  <si>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</si>
  <si>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</si>
  <si>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</si>
  <si>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</si>
  <si>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</si>
  <si>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</si>
  <si>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</si>
  <si>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</si>
  <si>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</si>
  <si>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</si>
  <si>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</si>
  <si>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</si>
  <si>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</si>
  <si>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</si>
  <si>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</si>
  <si>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</si>
  <si>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</si>
  <si>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</si>
  <si>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</si>
  <si>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</si>
  <si>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</si>
  <si>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</si>
  <si>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</si>
  <si>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</si>
  <si>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</si>
  <si>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</si>
  <si>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</si>
  <si>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</si>
  <si>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</si>
  <si>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</si>
  <si>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</si>
  <si>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</si>
  <si>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</si>
  <si>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</si>
  <si>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</si>
  <si>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</si>
  <si>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</si>
  <si>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</si>
  <si>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</si>
  <si>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</si>
  <si>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</si>
  <si>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</si>
  <si>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</si>
  <si>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</si>
  <si>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</si>
  <si>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</si>
  <si>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</si>
  <si>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</si>
  <si>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</si>
  <si>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</si>
  <si>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</si>
  <si>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</si>
  <si>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</si>
  <si>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</si>
  <si>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</si>
  <si>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</si>
  <si>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</si>
  <si>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</si>
  <si>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</si>
  <si>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</si>
  <si>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</si>
  <si>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</si>
  <si>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</si>
  <si>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</si>
  <si>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</si>
  <si>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</si>
  <si>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</si>
  <si>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</si>
  <si>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</si>
  <si>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</si>
  <si>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</si>
  <si>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</si>
  <si>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</si>
  <si>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</si>
  <si>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</si>
  <si>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</si>
  <si>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</si>
  <si>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</si>
  <si>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</si>
  <si>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</si>
  <si>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</si>
  <si>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</si>
  <si>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</si>
  <si>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</si>
  <si>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</si>
  <si>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</si>
  <si>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</si>
  <si>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</si>
  <si>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</si>
  <si>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</si>
  <si>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</si>
  <si>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</si>
  <si>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</si>
  <si>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</si>
  <si>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</si>
  <si>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</si>
  <si>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</si>
  <si>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</si>
  <si>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</si>
  <si>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</si>
  <si>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</si>
  <si>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</si>
  <si>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</si>
  <si>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</si>
  <si>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</si>
  <si>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</si>
  <si>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</si>
  <si>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</si>
  <si>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</si>
  <si>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</si>
  <si>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</si>
  <si>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</si>
  <si>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</si>
  <si>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</si>
  <si>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</si>
  <si>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</si>
  <si>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</si>
  <si>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</si>
  <si>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</si>
  <si>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</si>
  <si>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</si>
  <si>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</si>
  <si>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</si>
  <si>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</si>
  <si>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</si>
  <si>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</si>
  <si>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</si>
  <si>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</si>
  <si>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</si>
  <si>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</si>
  <si>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</si>
  <si>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</si>
  <si>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</si>
  <si>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</si>
  <si>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</si>
  <si>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</si>
  <si>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</si>
  <si>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</si>
  <si>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</si>
  <si>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</si>
  <si>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</si>
  <si>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</si>
  <si>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</si>
  <si>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</si>
  <si>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</si>
  <si>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</si>
  <si>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</si>
  <si>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</si>
  <si>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</si>
  <si>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</si>
  <si>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</si>
  <si>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</si>
  <si>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</si>
  <si>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</si>
  <si>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</si>
  <si>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</si>
  <si>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</si>
  <si>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</si>
  <si>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</si>
  <si>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</si>
  <si>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</si>
  <si>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</si>
  <si>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</si>
  <si>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</si>
  <si>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</si>
  <si>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</si>
  <si>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</si>
  <si>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</si>
  <si>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</si>
  <si>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</si>
  <si>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</si>
  <si>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</si>
  <si>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</si>
  <si>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</si>
  <si>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</si>
  <si>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</si>
  <si>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</si>
  <si>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</si>
  <si>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</si>
  <si>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</si>
  <si>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</si>
  <si>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</si>
  <si>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</si>
  <si>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</si>
  <si>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</si>
  <si>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</si>
  <si>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</si>
  <si>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</si>
  <si>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</si>
  <si>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</si>
  <si>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</si>
  <si>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</si>
  <si>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</si>
  <si>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</si>
  <si>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</si>
  <si>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</si>
  <si>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</si>
  <si>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</si>
  <si>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</si>
  <si>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</si>
  <si>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</si>
  <si>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</si>
  <si>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</si>
  <si>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</si>
  <si>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</si>
  <si>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</si>
  <si>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</si>
  <si>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</si>
  <si>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</si>
  <si>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</si>
  <si>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</si>
  <si>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</si>
  <si>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</si>
  <si>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</si>
  <si>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</si>
  <si>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</si>
  <si>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</si>
  <si>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</si>
  <si>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</si>
  <si>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</si>
  <si>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</si>
  <si>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</si>
  <si>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</si>
  <si>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</si>
  <si>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</si>
  <si>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</si>
  <si>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</si>
  <si>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</si>
  <si>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</si>
  <si>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</si>
  <si>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</si>
  <si>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</si>
  <si>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</si>
  <si>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</si>
  <si>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</si>
  <si>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</si>
  <si>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</si>
  <si>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</si>
  <si>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</si>
  <si>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</si>
  <si>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</si>
  <si>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</si>
  <si>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</si>
  <si>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</si>
  <si>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</si>
  <si>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</si>
  <si>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</si>
  <si>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</si>
  <si>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</si>
  <si>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</si>
  <si>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</si>
  <si>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</si>
  <si>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</si>
  <si>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</si>
  <si>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</si>
  <si>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</si>
  <si>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</si>
  <si>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</si>
  <si>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</si>
  <si>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</si>
  <si>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</si>
  <si>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</si>
  <si>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</si>
  <si>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</si>
  <si>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</si>
  <si>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</si>
  <si>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</si>
  <si>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</si>
  <si>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</si>
  <si>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</si>
  <si>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</si>
  <si>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</si>
  <si>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</si>
  <si>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</si>
  <si>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</si>
  <si>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</si>
  <si>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</si>
  <si>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</si>
  <si>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</si>
  <si>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</si>
  <si>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</si>
  <si>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</si>
  <si>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</si>
  <si>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</si>
  <si>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</si>
  <si>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</si>
  <si>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</si>
  <si>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</si>
  <si>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</si>
  <si>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</si>
  <si>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</si>
  <si>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</si>
  <si>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</si>
  <si>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</si>
  <si>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</si>
  <si>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</si>
  <si>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</si>
  <si>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</si>
  <si>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</si>
  <si>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</si>
  <si>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</si>
  <si>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</si>
  <si>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</si>
  <si>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</si>
  <si>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</si>
  <si>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</si>
  <si>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</si>
  <si>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</si>
  <si>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</si>
  <si>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</si>
  <si>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</si>
  <si>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</si>
  <si>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</si>
  <si>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</si>
  <si>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</si>
  <si>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</si>
  <si>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</si>
  <si>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</si>
  <si>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</si>
  <si>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</si>
  <si>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</si>
  <si>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</si>
  <si>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</si>
  <si>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</si>
  <si>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</si>
  <si>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</si>
  <si>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</si>
  <si>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</si>
  <si>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</si>
  <si>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</si>
  <si>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</si>
  <si>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</si>
  <si>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</si>
  <si>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</si>
  <si>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</si>
  <si>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</si>
  <si>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</si>
  <si>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</si>
  <si>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</si>
  <si>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</si>
  <si>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</si>
  <si>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</si>
  <si>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</si>
  <si>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</si>
  <si>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</si>
  <si>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</si>
  <si>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</si>
  <si>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</si>
  <si>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</si>
  <si>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</si>
  <si>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</si>
  <si>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</si>
  <si>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</si>
  <si>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</si>
  <si>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</si>
  <si>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</si>
  <si>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</si>
  <si>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</si>
  <si>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</si>
  <si>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</si>
  <si>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</si>
  <si>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</si>
  <si>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</si>
  <si>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</si>
  <si>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</si>
  <si>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</si>
  <si>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</si>
  <si>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</si>
  <si>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</si>
  <si>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</si>
  <si>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</si>
  <si>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</si>
  <si>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</si>
  <si>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</si>
  <si>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</si>
  <si>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</si>
  <si>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</si>
  <si>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</si>
  <si>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</si>
  <si>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</si>
  <si>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</si>
  <si>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</si>
  <si>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</si>
  <si>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</si>
  <si>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</si>
  <si>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</si>
  <si>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</si>
  <si>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</si>
  <si>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</si>
  <si>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</si>
  <si>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</si>
  <si>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</si>
  <si>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</si>
  <si>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</si>
  <si>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</si>
  <si>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</si>
  <si>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</si>
  <si>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</si>
  <si>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</si>
  <si>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</si>
  <si>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</si>
  <si>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</si>
  <si>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</si>
  <si>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</si>
  <si>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</si>
  <si>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</si>
  <si>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</si>
  <si>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</si>
  <si>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</si>
  <si>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</si>
  <si>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</si>
  <si>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</si>
  <si>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</si>
  <si>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</si>
  <si>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</si>
  <si>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</si>
  <si>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</si>
  <si>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</si>
  <si>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</si>
  <si>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</si>
  <si>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</si>
  <si>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</si>
  <si>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</si>
  <si>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</si>
  <si>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</si>
  <si>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</si>
  <si>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</si>
  <si>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</si>
  <si>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</si>
  <si>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</si>
  <si>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</si>
  <si>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</si>
  <si>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</si>
  <si>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</si>
  <si>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</si>
  <si>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</si>
  <si>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</si>
  <si>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</si>
  <si>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</si>
  <si>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</si>
  <si>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</si>
  <si>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</si>
  <si>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</si>
  <si>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</si>
  <si>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</si>
  <si>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</si>
  <si>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</si>
  <si>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</si>
  <si>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</si>
  <si>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</si>
  <si>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</si>
  <si>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</si>
  <si>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</si>
  <si>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</si>
  <si>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</si>
  <si>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</si>
  <si>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</si>
  <si>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</si>
  <si>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</si>
  <si>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</si>
  <si>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</si>
  <si>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</si>
  <si>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</si>
  <si>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</si>
  <si>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</si>
  <si>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</si>
  <si>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</si>
  <si>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</si>
  <si>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</si>
  <si>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</si>
  <si>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</si>
  <si>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</si>
  <si>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</si>
  <si>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</si>
  <si>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</si>
  <si>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</si>
  <si>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</si>
  <si>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</si>
  <si>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</si>
  <si>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</si>
  <si>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</si>
  <si>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</si>
  <si>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</si>
  <si>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</si>
  <si>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</si>
  <si>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</si>
  <si>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</si>
  <si>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</si>
  <si>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</si>
  <si>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</si>
  <si>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</si>
  <si>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</si>
  <si>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</si>
  <si>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</si>
  <si>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</si>
  <si>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</si>
  <si>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</si>
  <si>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</si>
  <si>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</si>
  <si>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</si>
  <si>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</si>
  <si>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</si>
  <si>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</si>
  <si>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</si>
  <si>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</si>
  <si>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</si>
  <si>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</si>
  <si>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</si>
  <si>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</si>
  <si>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</si>
  <si>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</si>
  <si>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</si>
  <si>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</si>
  <si>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</si>
  <si>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</si>
  <si>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</si>
  <si>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</si>
  <si>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</si>
  <si>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</si>
  <si>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</si>
  <si>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</si>
  <si>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</si>
  <si>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</si>
  <si>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</si>
  <si>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</si>
  <si>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</si>
  <si>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</si>
  <si>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</si>
  <si>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</si>
  <si>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</si>
  <si>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</si>
  <si>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</si>
  <si>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</si>
  <si>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</si>
  <si>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</si>
  <si>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</si>
  <si>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</si>
  <si>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</si>
  <si>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</si>
  <si>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</si>
  <si>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</si>
  <si>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</si>
  <si>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</si>
  <si>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</si>
  <si>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</si>
  <si>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</si>
  <si>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</si>
  <si>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</si>
  <si>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</si>
  <si>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</si>
  <si>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</si>
  <si>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</si>
  <si>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</si>
  <si>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</si>
  <si>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</si>
  <si>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</si>
  <si>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</si>
  <si>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</si>
  <si>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</si>
  <si>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</si>
  <si>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</si>
  <si>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</si>
  <si>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</si>
  <si>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</si>
  <si>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</si>
  <si>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</si>
  <si>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</si>
  <si>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</si>
  <si>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</si>
  <si>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</si>
  <si>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</si>
  <si>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</si>
  <si>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</si>
  <si>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</si>
  <si>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</si>
  <si>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</si>
  <si>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</si>
  <si>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</si>
  <si>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</si>
  <si>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</si>
  <si>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</si>
  <si>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</si>
  <si>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</si>
  <si>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</si>
  <si>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</si>
  <si>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</si>
  <si>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</si>
  <si>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</si>
  <si>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</si>
  <si>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</si>
  <si>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</si>
  <si>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</si>
  <si>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</si>
  <si>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</si>
  <si>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</si>
  <si>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</si>
  <si>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</si>
  <si>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</si>
  <si>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</si>
  <si>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</si>
  <si>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</si>
  <si>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</si>
  <si>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</si>
  <si>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</si>
  <si>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</si>
  <si>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</si>
  <si>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</si>
  <si>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</si>
  <si>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</si>
  <si>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</si>
  <si>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</si>
  <si>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</si>
  <si>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</si>
  <si>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</si>
  <si>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</si>
  <si>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</si>
  <si>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</si>
  <si>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</si>
  <si>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</si>
  <si>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</si>
  <si>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</si>
  <si>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</si>
  <si>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</si>
  <si>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</si>
  <si>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</si>
  <si>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</si>
  <si>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</si>
  <si>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</si>
  <si>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</si>
  <si>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</si>
  <si>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</si>
  <si>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</si>
  <si>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</si>
  <si>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</si>
  <si>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</si>
  <si>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</si>
  <si>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</si>
  <si>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</si>
  <si>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</si>
  <si>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</si>
  <si>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</si>
  <si>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</si>
  <si>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</si>
  <si>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</si>
  <si>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</si>
  <si>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</si>
  <si>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</si>
  <si>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</si>
  <si>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</si>
  <si>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</si>
  <si>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</si>
  <si>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</si>
  <si>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</si>
  <si>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</si>
  <si>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</si>
  <si>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</si>
  <si>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</si>
  <si>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</si>
  <si>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</si>
  <si>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</si>
  <si>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</si>
  <si>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</si>
  <si>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</si>
  <si>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</si>
  <si>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</si>
  <si>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</si>
  <si>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</si>
  <si>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</si>
  <si>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</si>
  <si>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</si>
  <si>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</si>
  <si>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</si>
  <si>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</si>
  <si>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</si>
  <si>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</si>
  <si>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</si>
  <si>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</si>
  <si>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</si>
  <si>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</si>
  <si>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</si>
  <si>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</si>
  <si>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</si>
  <si>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</si>
  <si>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</si>
  <si>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</si>
  <si>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</si>
  <si>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</si>
  <si>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</si>
  <si>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</si>
  <si>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</si>
  <si>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</si>
  <si>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</si>
  <si>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</si>
  <si>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</si>
  <si>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</si>
  <si>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</si>
  <si>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</si>
  <si>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</si>
  <si>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</si>
  <si>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</si>
  <si>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</si>
  <si>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</si>
  <si>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</si>
  <si>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</si>
  <si>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</si>
  <si>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</si>
  <si>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</si>
  <si>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</si>
  <si>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</si>
  <si>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</si>
  <si>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</si>
  <si>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</si>
  <si>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</si>
  <si>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</si>
  <si>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</si>
  <si>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</si>
  <si>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</si>
  <si>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</si>
  <si>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</si>
  <si>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</si>
  <si>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</si>
  <si>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</si>
  <si>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</si>
  <si>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</si>
  <si>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</si>
  <si>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</si>
  <si>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</si>
  <si>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</si>
  <si>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</si>
  <si>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</si>
  <si>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</si>
  <si>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</si>
  <si>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</si>
  <si>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</si>
  <si>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</si>
  <si>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</si>
  <si>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</si>
  <si>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</si>
  <si>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</si>
  <si>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</si>
  <si>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</si>
  <si>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</si>
  <si>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</si>
  <si>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</si>
  <si>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</si>
  <si>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</si>
  <si>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</si>
  <si>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</si>
  <si>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</si>
  <si>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</si>
  <si>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</si>
  <si>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</si>
  <si>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</si>
  <si>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</si>
  <si>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</si>
  <si>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</si>
  <si>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</si>
  <si>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</si>
  <si>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</si>
  <si>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</si>
  <si>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</si>
  <si>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</si>
  <si>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</si>
  <si>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</si>
  <si>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</si>
  <si>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</si>
  <si>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</si>
  <si>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</si>
  <si>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</si>
  <si>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</si>
  <si>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</si>
  <si>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</si>
  <si>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</si>
  <si>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</si>
  <si>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</si>
  <si>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</si>
  <si>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</si>
  <si>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</si>
  <si>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</si>
  <si>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</si>
  <si>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</si>
  <si>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</si>
  <si>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</si>
  <si>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</si>
  <si>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</si>
  <si>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</si>
  <si>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</si>
  <si>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</si>
  <si>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</si>
  <si>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</si>
  <si>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</si>
  <si>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</si>
  <si>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</si>
  <si>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</si>
  <si>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</si>
  <si>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</si>
  <si>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</si>
  <si>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</si>
  <si>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</si>
  <si>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</si>
  <si>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</si>
  <si>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</si>
  <si>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</si>
  <si>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</si>
  <si>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</si>
  <si>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</si>
  <si>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</si>
  <si>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</si>
  <si>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</si>
  <si>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</si>
  <si>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</si>
  <si>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</si>
  <si>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</si>
  <si>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</si>
  <si>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</si>
  <si>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</si>
  <si>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</si>
  <si>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</si>
  <si>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</si>
  <si>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</si>
  <si>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</si>
  <si>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</si>
  <si>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</si>
  <si>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</si>
  <si>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</si>
  <si>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</si>
  <si>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</si>
  <si>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</si>
  <si>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</si>
  <si>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</si>
  <si>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</si>
  <si>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</si>
  <si>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</si>
  <si>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</si>
  <si>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</si>
  <si>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</si>
  <si>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</si>
  <si>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</si>
  <si>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</si>
  <si>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</si>
  <si>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</si>
  <si>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</si>
  <si>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</si>
  <si>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</si>
  <si>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</si>
  <si>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</si>
  <si>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</si>
  <si>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</si>
  <si>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</si>
  <si>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</si>
  <si>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</si>
  <si>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</si>
  <si>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</si>
  <si>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</si>
  <si>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</si>
  <si>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</si>
  <si>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</si>
  <si>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</si>
  <si>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</si>
  <si>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</si>
  <si>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</si>
  <si>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</si>
  <si>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</si>
  <si>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</si>
  <si>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</si>
  <si>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</si>
  <si>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</si>
  <si>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</si>
  <si>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</si>
  <si>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</si>
  <si>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</si>
  <si>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</si>
  <si>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</si>
  <si>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</si>
  <si>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</si>
  <si>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</si>
  <si>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</si>
  <si>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</si>
  <si>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</si>
  <si>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</si>
  <si>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</si>
  <si>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</si>
  <si>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</si>
  <si>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</si>
  <si>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</si>
  <si>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</si>
  <si>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</si>
  <si>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</si>
  <si>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</si>
  <si>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</si>
  <si>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</si>
  <si>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</si>
  <si>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</si>
  <si>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</si>
  <si>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</si>
  <si>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</si>
  <si>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</si>
  <si>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</si>
  <si>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</si>
  <si>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</si>
  <si>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</si>
  <si>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</si>
  <si>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</si>
  <si>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</si>
  <si>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</si>
  <si>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</si>
  <si>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</si>
  <si>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</si>
  <si>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</si>
  <si>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</si>
  <si>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</si>
  <si>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</si>
  <si>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</si>
  <si>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</si>
  <si>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</si>
  <si>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</si>
  <si>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</si>
  <si>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</si>
  <si>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</si>
  <si>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</si>
  <si>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</si>
  <si>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</si>
  <si>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</si>
  <si>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</si>
  <si>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</si>
  <si>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</si>
  <si>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</si>
  <si>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</si>
  <si>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</si>
  <si>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</si>
  <si>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</si>
  <si>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</si>
  <si>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</si>
  <si>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</si>
  <si>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</si>
  <si>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</si>
  <si>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</si>
  <si>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</si>
  <si>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</si>
  <si>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</si>
  <si>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</si>
  <si>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</si>
  <si>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</si>
  <si>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</si>
  <si>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</si>
  <si>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</si>
  <si>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</si>
  <si>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</si>
  <si>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</si>
  <si>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</si>
  <si>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</si>
  <si>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</si>
  <si>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</si>
  <si>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</si>
  <si>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</si>
  <si>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</si>
  <si>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</si>
  <si>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</si>
  <si>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</si>
  <si>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</si>
  <si>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</si>
  <si>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</si>
  <si>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</si>
  <si>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</si>
  <si>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</si>
  <si>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</si>
  <si>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</si>
  <si>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</si>
  <si>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</si>
  <si>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</si>
  <si>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</si>
  <si>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</si>
  <si>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</si>
  <si>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</si>
  <si>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</si>
  <si>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</si>
  <si>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</si>
  <si>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</si>
  <si>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</si>
  <si>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</si>
  <si>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</si>
  <si>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</si>
  <si>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</si>
  <si>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</si>
  <si>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</si>
  <si>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</si>
  <si>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</si>
  <si>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</si>
  <si>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</si>
  <si>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</si>
  <si>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</si>
  <si>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</si>
  <si>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</si>
  <si>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</si>
  <si>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</si>
  <si>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</si>
  <si>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</si>
  <si>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</si>
  <si>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</si>
  <si>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</si>
  <si>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</si>
  <si>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</si>
  <si>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</si>
  <si>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</si>
  <si>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</si>
  <si>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</si>
  <si>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</si>
  <si>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</si>
  <si>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</si>
  <si>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</si>
  <si>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</si>
  <si>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</si>
  <si>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</si>
  <si>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</si>
  <si>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</si>
  <si>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</si>
  <si>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</si>
  <si>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</si>
  <si>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</si>
  <si>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</si>
  <si>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</si>
  <si>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</si>
  <si>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</si>
  <si>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</si>
  <si>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</si>
  <si>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</si>
  <si>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</si>
  <si>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</si>
  <si>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</si>
  <si>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</si>
  <si>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</si>
  <si>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</si>
  <si>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</si>
  <si>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</si>
  <si>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</si>
  <si>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</si>
  <si>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</si>
  <si>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</si>
  <si>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</si>
  <si>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</si>
  <si>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</si>
  <si>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</si>
  <si>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</si>
  <si>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</si>
  <si>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</si>
  <si>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</si>
  <si>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</si>
  <si>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</si>
  <si>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</si>
  <si>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</si>
  <si>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</si>
  <si>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</si>
  <si>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</si>
  <si>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</si>
  <si>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</si>
  <si>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</si>
  <si>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</si>
  <si>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</si>
  <si>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</si>
  <si>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</si>
  <si>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</si>
  <si>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</si>
  <si>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</si>
  <si>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</si>
  <si>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</si>
  <si>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</si>
  <si>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</si>
  <si>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</si>
  <si>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</si>
  <si>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</si>
  <si>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</si>
  <si>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</si>
  <si>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</si>
  <si>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</si>
  <si>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</si>
  <si>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</si>
  <si>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</si>
  <si>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</si>
  <si>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</si>
  <si>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</si>
  <si>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</si>
  <si>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</si>
  <si>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</si>
  <si>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</si>
  <si>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</si>
  <si>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</si>
  <si>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</si>
  <si>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</si>
  <si>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</si>
  <si>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</si>
  <si>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</si>
  <si>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</si>
  <si>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</si>
  <si>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</si>
  <si>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</si>
  <si>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</si>
  <si>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</si>
  <si>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</si>
  <si>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</si>
  <si>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</si>
  <si>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</si>
  <si>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</si>
  <si>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</si>
  <si>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</si>
  <si>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</si>
  <si>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</si>
  <si>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</si>
  <si>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</si>
  <si>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</si>
  <si>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</si>
  <si>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</si>
  <si>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</si>
  <si>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</si>
  <si>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</si>
  <si>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</si>
  <si>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</si>
  <si>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</si>
  <si>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</si>
  <si>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</si>
  <si>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</si>
  <si>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</si>
  <si>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</si>
  <si>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</si>
  <si>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</si>
  <si>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</si>
  <si>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</si>
  <si>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</si>
  <si>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</si>
  <si>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</si>
  <si>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</si>
  <si>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</si>
  <si>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</si>
  <si>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</si>
  <si>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</si>
  <si>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</si>
  <si>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</si>
  <si>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</si>
  <si>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</si>
  <si>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</si>
  <si>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</si>
  <si>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</si>
  <si>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</si>
  <si>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</si>
  <si>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</si>
  <si>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</si>
  <si>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</si>
  <si>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</si>
  <si>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</si>
  <si>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</si>
  <si>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</si>
  <si>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</si>
  <si>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</si>
  <si>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</si>
  <si>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</si>
  <si>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</si>
  <si>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</si>
  <si>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</si>
  <si>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</si>
  <si>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</si>
  <si>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</si>
  <si>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</si>
  <si>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</si>
  <si>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</si>
  <si>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</si>
  <si>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</si>
  <si>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</si>
  <si>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</si>
  <si>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</si>
  <si>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</si>
  <si>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</si>
  <si>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</si>
  <si>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</si>
  <si>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</si>
  <si>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</si>
  <si>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</si>
  <si>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</si>
  <si>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</si>
  <si>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</si>
  <si>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</si>
  <si>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</si>
  <si>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</si>
  <si>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</si>
  <si>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</si>
  <si>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</si>
  <si>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</si>
  <si>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</si>
  <si>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</si>
  <si>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</si>
  <si>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</si>
  <si>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</si>
  <si>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</si>
  <si>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</si>
  <si>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</si>
  <si>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</si>
  <si>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</si>
  <si>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</si>
  <si>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</si>
  <si>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</si>
  <si>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</si>
  <si>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</si>
  <si>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</si>
  <si>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</si>
  <si>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</si>
  <si>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</si>
  <si>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</si>
  <si>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</si>
  <si>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</si>
  <si>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</si>
  <si>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</si>
  <si>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</si>
  <si>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</si>
  <si>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</si>
  <si>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</si>
  <si>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</si>
  <si>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</si>
  <si>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</si>
  <si>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</si>
  <si>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</si>
  <si>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</si>
  <si>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</si>
  <si>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</si>
  <si>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</si>
  <si>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</si>
  <si>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</si>
  <si>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</si>
  <si>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</si>
  <si>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</si>
  <si>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</si>
  <si>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</si>
  <si>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</si>
  <si>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</si>
  <si>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</si>
  <si>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</si>
  <si>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</si>
  <si>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</si>
  <si>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</si>
  <si>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</si>
  <si>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</si>
  <si>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</si>
  <si>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</si>
  <si>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</si>
  <si>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</si>
  <si>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</si>
  <si>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</si>
  <si>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</si>
  <si>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</si>
  <si>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</si>
  <si>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</si>
  <si>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</si>
  <si>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</si>
  <si>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</si>
  <si>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</si>
  <si>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</si>
  <si>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</si>
  <si>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</si>
  <si>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</si>
  <si>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</si>
  <si>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</si>
  <si>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</si>
  <si>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</si>
  <si>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</si>
  <si>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</si>
  <si>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</si>
  <si>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</si>
  <si>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</si>
  <si>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</si>
  <si>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</si>
  <si>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</si>
  <si>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</si>
  <si>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</si>
  <si>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</si>
  <si>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</si>
  <si>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</si>
  <si>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</si>
  <si>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</si>
  <si>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</si>
  <si>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</si>
  <si>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</si>
  <si>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</si>
  <si>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</si>
  <si>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</si>
  <si>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</si>
  <si>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</si>
  <si>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</si>
  <si>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</si>
  <si>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</si>
  <si>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</si>
  <si>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</si>
  <si>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</si>
  <si>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</si>
  <si>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</si>
  <si>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</si>
  <si>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</si>
  <si>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</si>
  <si>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</si>
  <si>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</si>
  <si>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</si>
  <si>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</si>
  <si>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</si>
  <si>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</si>
  <si>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</si>
  <si>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</si>
  <si>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</si>
  <si>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</si>
  <si>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</si>
  <si>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</si>
  <si>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</si>
  <si>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</si>
  <si>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</si>
  <si>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</si>
  <si>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</si>
  <si>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</si>
  <si>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</si>
  <si>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</si>
  <si>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</si>
  <si>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</si>
  <si>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</si>
  <si>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</si>
  <si>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</si>
  <si>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</si>
  <si>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</si>
  <si>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</si>
  <si>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</si>
  <si>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</si>
  <si>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</si>
  <si>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</si>
  <si>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</si>
  <si>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</si>
  <si>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</si>
  <si>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</si>
  <si>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</si>
  <si>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</si>
  <si>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</si>
  <si>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</si>
  <si>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</si>
  <si>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</si>
  <si>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</si>
  <si>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</si>
  <si>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</si>
  <si>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</si>
  <si>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</si>
  <si>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</si>
  <si>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</si>
  <si>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</si>
  <si>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</si>
  <si>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</si>
  <si>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</si>
  <si>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</si>
  <si>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</si>
  <si>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</si>
  <si>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</si>
  <si>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</si>
  <si>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</si>
  <si>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</si>
  <si>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</si>
  <si>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</si>
  <si>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</si>
  <si>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</si>
  <si>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</si>
  <si>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</si>
  <si>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</si>
  <si>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</si>
  <si>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</si>
  <si>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</si>
  <si>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</si>
  <si>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</si>
  <si>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</si>
  <si>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</si>
  <si>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</si>
  <si>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</si>
  <si>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</si>
  <si>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</si>
  <si>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</si>
  <si>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</si>
  <si>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</si>
  <si>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</si>
  <si>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</si>
  <si>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</si>
  <si>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</si>
  <si>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</si>
  <si>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</si>
  <si>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</si>
  <si>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</si>
  <si>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</si>
  <si>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</si>
  <si>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</si>
  <si>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</si>
  <si>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</si>
  <si>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</si>
  <si>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</si>
  <si>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</si>
  <si>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</si>
  <si>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</si>
  <si>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</si>
  <si>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</si>
  <si>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</si>
  <si>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</si>
  <si>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</si>
  <si>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</si>
  <si>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</si>
  <si>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</si>
  <si>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</si>
  <si>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</si>
  <si>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</si>
  <si>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</si>
  <si>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</si>
  <si>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</si>
  <si>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</si>
  <si>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</si>
  <si>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</si>
  <si>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</si>
  <si>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</si>
  <si>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</si>
  <si>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</si>
  <si>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</si>
  <si>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</si>
  <si>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</si>
  <si>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</si>
  <si>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</si>
  <si>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</si>
  <si>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</si>
  <si>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</si>
  <si>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</si>
  <si>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</si>
  <si>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</si>
  <si>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</si>
  <si>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</si>
  <si>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</si>
  <si>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</si>
  <si>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</si>
  <si>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</si>
  <si>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</si>
  <si>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</si>
  <si>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</si>
  <si>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</si>
  <si>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</si>
  <si>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</si>
  <si>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</si>
  <si>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</si>
  <si>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</si>
  <si>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</si>
  <si>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</si>
  <si>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</si>
  <si>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</si>
  <si>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</si>
  <si>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</si>
  <si>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</si>
  <si>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</si>
  <si>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</si>
  <si>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</si>
  <si>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</si>
  <si>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</si>
  <si>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</si>
  <si>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</si>
  <si>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</si>
  <si>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</si>
  <si>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</si>
  <si>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</si>
  <si>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</si>
  <si>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</si>
  <si>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</si>
  <si>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</si>
  <si>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</si>
  <si>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</si>
  <si>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</si>
  <si>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</si>
  <si>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</si>
  <si>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</si>
  <si>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</si>
  <si>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</si>
  <si>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</si>
  <si>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</si>
  <si>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</si>
  <si>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</si>
  <si>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</si>
  <si>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</si>
  <si>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</si>
  <si>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</si>
  <si>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</si>
  <si>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</si>
  <si>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</si>
  <si>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</si>
  <si>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</si>
  <si>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</si>
  <si>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</si>
  <si>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</si>
  <si>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</si>
  <si>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</si>
  <si>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</si>
  <si>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</si>
  <si>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</si>
  <si>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</si>
  <si>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</si>
  <si>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</si>
  <si>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</si>
  <si>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</si>
  <si>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</si>
  <si>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</si>
  <si>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</si>
  <si>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</si>
  <si>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</si>
  <si>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</si>
  <si>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</si>
  <si>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</si>
  <si>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</si>
  <si>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</si>
  <si>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</si>
  <si>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</si>
  <si>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</si>
  <si>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</si>
  <si>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</si>
  <si>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</si>
  <si>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</si>
  <si>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</si>
  <si>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</si>
  <si>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</si>
  <si>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</si>
  <si>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</si>
  <si>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</si>
  <si>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</si>
  <si>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</si>
  <si>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</si>
  <si>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</si>
  <si>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</si>
  <si>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</si>
  <si>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</si>
  <si>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</si>
  <si>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</si>
  <si>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</si>
  <si>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</si>
  <si>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</si>
  <si>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</si>
  <si>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</si>
  <si>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</si>
  <si>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</si>
  <si>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</si>
  <si>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</si>
  <si>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</si>
  <si>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</si>
  <si>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</si>
  <si>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</si>
  <si>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</si>
  <si>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</si>
  <si>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</si>
  <si>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</si>
  <si>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</si>
  <si>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</si>
  <si>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</si>
  <si>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</si>
  <si>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</si>
  <si>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</si>
  <si>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</si>
  <si>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</si>
  <si>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</si>
  <si>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</si>
  <si>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</si>
  <si>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</si>
  <si>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</si>
  <si>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</si>
  <si>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</si>
  <si>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</si>
  <si>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</si>
  <si>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</si>
  <si>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</si>
  <si>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</si>
  <si>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</si>
  <si>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</si>
  <si>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</si>
  <si>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</si>
  <si>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</si>
  <si>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</si>
  <si>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</si>
  <si>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</si>
  <si>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</si>
  <si>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</si>
  <si>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</si>
  <si>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</si>
  <si>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</si>
  <si>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</si>
  <si>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</si>
  <si>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</si>
  <si>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</si>
  <si>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</si>
  <si>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</si>
  <si>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</si>
  <si>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</si>
  <si>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</si>
  <si>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</si>
  <si>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</si>
  <si>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</si>
  <si>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</si>
  <si>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</si>
  <si>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</si>
  <si>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</si>
  <si>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</si>
  <si>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</si>
  <si>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</si>
  <si>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</si>
  <si>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</si>
  <si>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</si>
  <si>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</si>
  <si>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</si>
  <si>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</si>
  <si>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</si>
  <si>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</si>
  <si>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</si>
  <si>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</si>
  <si>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</si>
  <si>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</si>
  <si>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</si>
  <si>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</si>
  <si>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</si>
  <si>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</si>
  <si>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</si>
  <si>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</si>
  <si>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</si>
  <si>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</si>
  <si>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</si>
  <si>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</si>
  <si>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</si>
  <si>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</si>
  <si>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</si>
  <si>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</si>
  <si>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</si>
  <si>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</si>
  <si>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</si>
  <si>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</si>
  <si>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</si>
  <si>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</si>
  <si>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</si>
  <si>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</si>
  <si>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</si>
  <si>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</si>
  <si>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</si>
  <si>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</si>
  <si>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</si>
  <si>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</si>
  <si>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</si>
  <si>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</si>
  <si>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</si>
  <si>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</si>
  <si>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</si>
  <si>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</si>
  <si>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</si>
  <si>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</si>
  <si>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</si>
  <si>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</si>
  <si>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</si>
  <si>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</si>
  <si>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</si>
  <si>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</si>
  <si>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</si>
  <si>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</si>
  <si>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</si>
  <si>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</si>
  <si>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</si>
  <si>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</si>
  <si>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</si>
  <si>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</si>
  <si>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</si>
  <si>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</si>
  <si>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</si>
  <si>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</si>
  <si>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</si>
  <si>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</si>
  <si>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</si>
  <si>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</si>
  <si>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</si>
  <si>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</si>
  <si>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</si>
  <si>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</si>
  <si>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</si>
  <si>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</si>
  <si>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</si>
  <si>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</si>
  <si>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</si>
  <si>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</si>
  <si>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</si>
  <si>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</si>
  <si>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</si>
  <si>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</si>
  <si>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</si>
  <si>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</si>
  <si>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</si>
  <si>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</si>
  <si>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</si>
  <si>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</si>
  <si>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</si>
  <si>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</si>
  <si>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</si>
  <si>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</si>
  <si>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</si>
  <si>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</si>
  <si>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</si>
  <si>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</si>
  <si>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</si>
  <si>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</si>
  <si>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</si>
  <si>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</si>
  <si>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</si>
  <si>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</si>
  <si>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</si>
  <si>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</si>
  <si>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</si>
  <si>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</si>
  <si>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</si>
  <si>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</si>
  <si>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</si>
  <si>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</si>
  <si>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</si>
  <si>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</si>
  <si>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</si>
  <si>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</si>
  <si>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</si>
  <si>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</si>
  <si>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</si>
  <si>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</si>
  <si>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</si>
  <si>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</si>
  <si>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</si>
  <si>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</si>
  <si>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</si>
  <si>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</si>
  <si>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</si>
  <si>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</si>
  <si>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</si>
  <si>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</si>
  <si>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</si>
  <si>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</si>
  <si>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</si>
  <si>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</si>
  <si>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</si>
  <si>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</si>
  <si>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</si>
  <si>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</si>
  <si>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</si>
  <si>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</si>
  <si>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</si>
  <si>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</si>
  <si>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</si>
  <si>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</si>
  <si>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</si>
  <si>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</si>
  <si>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</si>
  <si>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</si>
  <si>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</si>
  <si>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</si>
  <si>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</si>
  <si>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</si>
  <si>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</si>
  <si>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</si>
  <si>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</si>
  <si>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</si>
  <si>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</si>
  <si>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</si>
  <si>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</si>
  <si>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</si>
  <si>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</si>
  <si>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</si>
  <si>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</si>
  <si>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</si>
  <si>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</si>
  <si>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</si>
  <si>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</si>
  <si>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</si>
  <si>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</si>
  <si>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</si>
  <si>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</si>
  <si>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</si>
  <si>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</si>
  <si>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</si>
  <si>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</si>
  <si>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</si>
  <si>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</si>
  <si>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</si>
  <si>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</si>
  <si>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</si>
  <si>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</si>
  <si>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</si>
  <si>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</si>
  <si>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</si>
  <si>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</si>
  <si>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</si>
  <si>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</si>
  <si>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</si>
  <si>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</si>
  <si>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</si>
  <si>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</si>
  <si>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</si>
  <si>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</si>
  <si>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</si>
  <si>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</si>
  <si>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</si>
  <si>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</si>
  <si>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</si>
  <si>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</si>
  <si>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</si>
  <si>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</si>
  <si>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</si>
  <si>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</si>
  <si>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</si>
  <si>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</si>
  <si>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</si>
  <si>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</si>
  <si>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</si>
  <si>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</si>
  <si>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</si>
  <si>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</si>
  <si>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</si>
  <si>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</si>
  <si>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</si>
  <si>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</si>
  <si>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</si>
  <si>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</si>
  <si>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</si>
  <si>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</si>
  <si>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</si>
  <si>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</si>
  <si>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</si>
  <si>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</si>
  <si>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</si>
  <si>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</si>
  <si>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</si>
  <si>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</si>
  <si>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</si>
  <si>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</si>
  <si>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</si>
  <si>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</si>
  <si>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</si>
  <si>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</si>
  <si>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</si>
  <si>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</si>
  <si>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</si>
  <si>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</si>
  <si>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</si>
  <si>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</si>
  <si>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</si>
  <si>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</si>
  <si>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</si>
  <si>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</si>
  <si>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</si>
  <si>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</si>
  <si>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</si>
  <si>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</si>
  <si>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</si>
  <si>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</si>
  <si>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</si>
  <si>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</si>
  <si>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</si>
  <si>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</si>
  <si>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</si>
  <si>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</si>
  <si>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</si>
  <si>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</si>
  <si>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</si>
  <si>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</si>
  <si>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</si>
  <si>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</si>
  <si>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</si>
  <si>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</si>
  <si>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</si>
  <si>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</si>
  <si>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</si>
  <si>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</si>
  <si>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</si>
  <si>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</si>
  <si>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</si>
  <si>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</si>
  <si>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</si>
  <si>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</si>
  <si>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</si>
  <si>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</si>
  <si>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</si>
  <si>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</si>
  <si>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</si>
  <si>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</si>
  <si>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</si>
  <si>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</si>
  <si>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</si>
  <si>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</si>
  <si>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</si>
  <si>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</si>
  <si>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</si>
  <si>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</si>
  <si>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</si>
  <si>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</si>
  <si>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</si>
  <si>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</si>
  <si>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</si>
  <si>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</si>
  <si>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</si>
  <si>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</si>
  <si>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</si>
  <si>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</si>
  <si>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</si>
  <si>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</si>
  <si>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</si>
  <si>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</si>
  <si>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</si>
  <si>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</si>
  <si>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</si>
  <si>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</si>
  <si>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</si>
  <si>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</si>
  <si>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</si>
  <si>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</si>
  <si>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</si>
  <si>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</si>
  <si>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</si>
  <si>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</si>
  <si>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</si>
  <si>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</si>
  <si>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</si>
  <si>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</si>
  <si>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</si>
  <si>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</si>
  <si>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</si>
  <si>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</si>
  <si>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</si>
  <si>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</si>
  <si>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</si>
  <si>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</si>
  <si>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</si>
  <si>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</si>
  <si>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</si>
  <si>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</si>
  <si>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</si>
  <si>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</si>
  <si>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</si>
  <si>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</si>
  <si>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</si>
  <si>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</si>
  <si>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</si>
  <si>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</si>
  <si>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</si>
  <si>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</si>
  <si>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</si>
  <si>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</si>
  <si>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</si>
  <si>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</si>
  <si>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</si>
  <si>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</si>
  <si>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</si>
  <si>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</si>
  <si>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</si>
  <si>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</si>
  <si>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</si>
  <si>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</si>
  <si>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</si>
  <si>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</si>
  <si>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</si>
  <si>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</si>
  <si>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</si>
  <si>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</si>
  <si>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</si>
  <si>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</si>
  <si>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</si>
  <si>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</si>
  <si>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</si>
  <si>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</si>
  <si>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</si>
  <si>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</si>
  <si>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</si>
  <si>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</si>
  <si>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</si>
  <si>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</si>
  <si>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</si>
  <si>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</si>
  <si>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</si>
  <si>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</si>
  <si>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</si>
  <si>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</si>
  <si>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</si>
  <si>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</si>
  <si>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</si>
  <si>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</si>
  <si>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</si>
  <si>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</si>
  <si>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</si>
  <si>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</si>
  <si>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</si>
  <si>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</si>
  <si>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</si>
  <si>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</si>
  <si>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</si>
  <si>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</si>
  <si>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</si>
  <si>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</si>
  <si>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</si>
  <si>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</si>
  <si>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</si>
  <si>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</si>
  <si>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</si>
  <si>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</si>
  <si>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</si>
  <si>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</si>
  <si>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</si>
  <si>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</si>
  <si>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</si>
  <si>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</si>
  <si>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</si>
  <si>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</si>
  <si>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</si>
  <si>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</si>
  <si>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</si>
  <si>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</si>
  <si>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</si>
  <si>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</si>
  <si>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</si>
  <si>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</si>
  <si>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</si>
  <si>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</si>
  <si>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</si>
  <si>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</si>
  <si>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</si>
  <si>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</si>
  <si>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</si>
  <si>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</si>
  <si>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</si>
  <si>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</si>
  <si>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</si>
  <si>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</si>
  <si>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</si>
  <si>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</si>
  <si>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</si>
  <si>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</si>
  <si>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</si>
  <si>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</si>
  <si>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</si>
  <si>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</si>
  <si>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</si>
  <si>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</si>
  <si>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</si>
  <si>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</si>
  <si>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</si>
  <si>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</si>
  <si>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</si>
  <si>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</si>
  <si>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</si>
  <si>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</si>
  <si>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</si>
  <si>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</si>
  <si>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</si>
  <si>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</si>
  <si>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</si>
  <si>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</si>
  <si>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</si>
  <si>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</si>
  <si>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</si>
  <si>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</si>
  <si>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</si>
  <si>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</si>
  <si>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</si>
  <si>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</si>
  <si>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</si>
  <si>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</si>
  <si>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</si>
  <si>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</si>
  <si>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</si>
  <si>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</si>
  <si>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</si>
  <si>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</si>
  <si>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</si>
  <si>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</si>
  <si>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</si>
  <si>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</si>
  <si>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</si>
  <si>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</si>
  <si>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</si>
  <si>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</si>
  <si>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</si>
  <si>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</si>
  <si>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</si>
  <si>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</si>
  <si>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</si>
  <si>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</si>
  <si>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</si>
  <si>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</si>
  <si>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</si>
  <si>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</si>
  <si>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</si>
  <si>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</si>
  <si>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</si>
  <si>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</si>
  <si>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</si>
  <si>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</si>
  <si>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</si>
  <si>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</si>
  <si>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</si>
  <si>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</si>
  <si>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</si>
  <si>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</si>
  <si>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</si>
  <si>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</si>
  <si>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</si>
  <si>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</si>
  <si>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</si>
  <si>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</si>
  <si>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</si>
  <si>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</si>
  <si>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</si>
  <si>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</si>
  <si>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</si>
  <si>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</si>
  <si>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</si>
  <si>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</si>
  <si>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</si>
  <si>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</si>
  <si>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</si>
  <si>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</si>
  <si>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</si>
  <si>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</si>
  <si>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</si>
  <si>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</si>
  <si>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</si>
  <si>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</si>
  <si>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</si>
  <si>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</si>
  <si>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</si>
  <si>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</si>
  <si>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</si>
  <si>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</si>
  <si>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</si>
  <si>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</si>
  <si>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</si>
  <si>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</si>
  <si>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</si>
  <si>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</si>
  <si>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</si>
  <si>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</si>
  <si>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</si>
  <si>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</si>
  <si>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</si>
  <si>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</si>
  <si>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</si>
  <si>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</si>
  <si>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</si>
  <si>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</si>
  <si>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</si>
  <si>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</si>
  <si>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</si>
  <si>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</si>
  <si>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</si>
  <si>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</si>
  <si>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</si>
  <si>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</si>
  <si>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</si>
  <si>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</si>
  <si>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</si>
  <si>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</si>
  <si>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</si>
  <si>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</si>
  <si>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</si>
  <si>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</si>
  <si>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</si>
  <si>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</si>
  <si>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</si>
  <si>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</si>
  <si>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</si>
  <si>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</si>
  <si>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</si>
  <si>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</si>
  <si>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</si>
  <si>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</si>
  <si>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</si>
  <si>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</si>
  <si>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</si>
  <si>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</si>
  <si>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</si>
  <si>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</si>
  <si>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</si>
  <si>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</si>
  <si>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</si>
  <si>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</si>
  <si>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</si>
  <si>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</si>
  <si>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</si>
  <si>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</si>
  <si>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</si>
  <si>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</si>
  <si>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</si>
  <si>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</si>
  <si>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</si>
  <si>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</si>
  <si>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</si>
  <si>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</si>
  <si>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</si>
  <si>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</si>
  <si>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</si>
  <si>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</si>
  <si>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</si>
  <si>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</si>
  <si>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</si>
  <si>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</si>
  <si>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</si>
  <si>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</si>
  <si>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</si>
  <si>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</si>
  <si>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</si>
  <si>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</si>
  <si>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</si>
  <si>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</si>
  <si>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</si>
  <si>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</si>
  <si>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</si>
  <si>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</si>
  <si>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</si>
  <si>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</si>
  <si>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</si>
  <si>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</si>
  <si>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</si>
  <si>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</si>
  <si>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</si>
  <si>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</si>
  <si>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</si>
  <si>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</si>
  <si>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</si>
  <si>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</si>
  <si>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</si>
  <si>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</si>
  <si>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</si>
  <si>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</si>
  <si>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</si>
  <si>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</si>
  <si>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</si>
  <si>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</si>
  <si>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</si>
  <si>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</si>
  <si>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</si>
  <si>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</si>
  <si>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</si>
  <si>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</si>
  <si>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</si>
  <si>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</si>
  <si>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</si>
  <si>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</si>
  <si>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</si>
  <si>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</si>
  <si>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</si>
  <si>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</si>
  <si>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</si>
  <si>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</si>
  <si>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</si>
  <si>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</si>
  <si>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</si>
  <si>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</si>
  <si>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</si>
  <si>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</si>
  <si>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</si>
  <si>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</si>
  <si>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</si>
  <si>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</si>
  <si>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</si>
  <si>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</si>
  <si>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</si>
  <si>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</si>
  <si>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</si>
  <si>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</si>
  <si>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</si>
  <si>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</si>
  <si>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</si>
  <si>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</si>
  <si>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</si>
  <si>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</si>
  <si>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</si>
  <si>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</si>
  <si>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</si>
  <si>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</si>
  <si>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</si>
  <si>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</si>
  <si>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</si>
  <si>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</si>
  <si>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</si>
  <si>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</si>
  <si>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</si>
  <si>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</si>
  <si>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</si>
  <si>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</si>
  <si>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</si>
  <si>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</si>
  <si>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</si>
  <si>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</si>
  <si>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</si>
  <si>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</si>
  <si>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</si>
  <si>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</si>
  <si>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</si>
  <si>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</si>
  <si>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</si>
  <si>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</si>
  <si>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</si>
  <si>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</si>
  <si>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</si>
  <si>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</si>
  <si>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</si>
  <si>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</si>
  <si>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</si>
  <si>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</si>
  <si>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</si>
  <si>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</si>
  <si>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</si>
  <si>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</si>
  <si>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</si>
  <si>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</si>
  <si>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</si>
  <si>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</si>
  <si>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</si>
  <si>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</si>
  <si>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</si>
  <si>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</si>
  <si>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</si>
  <si>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</si>
  <si>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</si>
  <si>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</si>
  <si>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</si>
  <si>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</si>
  <si>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</si>
  <si>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</si>
  <si>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</si>
  <si>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</si>
  <si>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</si>
  <si>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</si>
  <si>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</si>
  <si>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</si>
  <si>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</si>
  <si>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</si>
  <si>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</si>
  <si>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</si>
  <si>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</si>
  <si>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</si>
  <si>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</si>
  <si>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</si>
  <si>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</si>
  <si>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</si>
  <si>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</si>
  <si>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</si>
  <si>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</si>
  <si>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</si>
  <si>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</si>
  <si>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</si>
  <si>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</si>
  <si>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</si>
  <si>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</si>
  <si>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</si>
  <si>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</si>
  <si>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</si>
  <si>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</si>
  <si>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</si>
  <si>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</si>
  <si>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</si>
  <si>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</si>
  <si>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</si>
  <si>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</si>
  <si>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</si>
  <si>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</si>
  <si>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</si>
  <si>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</si>
  <si>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</si>
  <si>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</si>
  <si>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</si>
  <si>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</si>
  <si>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</si>
  <si>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</si>
  <si>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</si>
  <si>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</si>
  <si>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</si>
  <si>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</si>
  <si>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</si>
  <si>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</si>
  <si>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</si>
  <si>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</si>
  <si>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</si>
  <si>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</si>
  <si>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</si>
  <si>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</si>
  <si>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</si>
  <si>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</si>
  <si>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</si>
  <si>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</si>
  <si>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</si>
  <si>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</si>
  <si>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</si>
  <si>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</si>
  <si>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</si>
  <si>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</si>
  <si>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</si>
  <si>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</si>
  <si>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</si>
  <si>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</si>
  <si>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</si>
  <si>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</si>
  <si>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</si>
  <si>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</si>
  <si>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</si>
  <si>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</si>
  <si>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</si>
  <si>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</si>
  <si>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</si>
  <si>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</si>
  <si>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</si>
  <si>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</si>
  <si>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</si>
  <si>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</si>
  <si>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</si>
  <si>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</si>
  <si>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</si>
  <si>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</si>
  <si>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</si>
  <si>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</si>
  <si>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</si>
  <si>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</si>
  <si>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</si>
  <si>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</si>
  <si>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</si>
  <si>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</si>
  <si>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</si>
  <si>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</si>
  <si>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</si>
  <si>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</si>
  <si>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</si>
  <si>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</si>
  <si>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</si>
  <si>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</si>
  <si>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</si>
  <si>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</si>
  <si>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</si>
  <si>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</si>
  <si>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</si>
  <si>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</si>
  <si>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</si>
  <si>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</si>
  <si>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</si>
  <si>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</si>
  <si>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</si>
  <si>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</si>
  <si>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</si>
  <si>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</si>
  <si>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</si>
  <si>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</si>
  <si>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</si>
  <si>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</si>
  <si>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</si>
  <si>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</si>
  <si>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</si>
  <si>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</si>
  <si>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</si>
  <si>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</si>
  <si>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</si>
  <si>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</si>
  <si>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</si>
  <si>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</si>
  <si>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</si>
  <si>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</si>
  <si>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</si>
  <si>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</si>
  <si>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</si>
  <si>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</si>
  <si>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</si>
  <si>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</si>
  <si>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</si>
  <si>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</si>
  <si>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</si>
  <si>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</si>
  <si>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</si>
  <si>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</si>
  <si>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</si>
  <si>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</si>
  <si>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</si>
  <si>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</si>
  <si>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</si>
  <si>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</si>
  <si>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</si>
  <si>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</si>
  <si>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</si>
  <si>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</si>
  <si>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</si>
  <si>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</si>
  <si>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</si>
  <si>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</si>
  <si>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</si>
  <si>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</si>
  <si>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</si>
  <si>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</si>
  <si>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</si>
  <si>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</si>
  <si>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</si>
  <si>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</si>
  <si>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</si>
  <si>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</si>
  <si>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</si>
  <si>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</si>
  <si>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</si>
  <si>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</si>
  <si>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</si>
  <si>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</si>
  <si>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</si>
  <si>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</si>
  <si>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</si>
  <si>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</si>
  <si>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</si>
  <si>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</si>
  <si>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</si>
  <si>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</si>
  <si>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</si>
  <si>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</si>
  <si>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</si>
  <si>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</si>
  <si>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</si>
  <si>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</si>
  <si>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</si>
  <si>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</si>
  <si>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</si>
  <si>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</si>
  <si>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</si>
  <si>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</si>
  <si>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</si>
  <si>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</si>
  <si>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</si>
  <si>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</si>
  <si>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</si>
  <si>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</si>
  <si>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</si>
  <si>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</si>
  <si>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</si>
  <si>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</si>
  <si>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</si>
  <si>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</si>
  <si>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</si>
  <si>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</si>
  <si>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</si>
  <si>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</si>
  <si>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</si>
  <si>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</si>
  <si>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</si>
  <si>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</si>
  <si>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</si>
  <si>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</si>
  <si>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</si>
  <si>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</si>
  <si>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</si>
  <si>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</si>
  <si>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</si>
  <si>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</si>
  <si>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</si>
  <si>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</si>
  <si>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</si>
  <si>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</si>
  <si>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</si>
  <si>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</si>
  <si>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</si>
  <si>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</si>
  <si>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</si>
  <si>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</si>
  <si>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</si>
  <si>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</si>
  <si>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</si>
  <si>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</si>
  <si>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</si>
  <si>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</si>
  <si>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</si>
  <si>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</si>
  <si>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</si>
  <si>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</si>
  <si>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</si>
  <si>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</si>
  <si>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</si>
  <si>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</si>
  <si>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</si>
  <si>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</si>
  <si>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</si>
  <si>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</si>
  <si>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</si>
  <si>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</si>
  <si>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</si>
  <si>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</si>
  <si>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</si>
  <si>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</si>
  <si>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</si>
  <si>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</si>
  <si>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</si>
  <si>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</si>
  <si>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</si>
  <si>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</si>
  <si>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</si>
  <si>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</si>
  <si>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</si>
  <si>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</si>
  <si>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</si>
  <si>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</si>
  <si>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</si>
  <si>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</si>
  <si>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</si>
  <si>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</si>
  <si>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</si>
  <si>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</si>
  <si>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</si>
  <si>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</si>
  <si>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</si>
  <si>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</si>
  <si>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</si>
  <si>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</si>
  <si>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</si>
  <si>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</si>
  <si>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</si>
  <si>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</si>
  <si>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</si>
  <si>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</si>
  <si>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</si>
  <si>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</si>
  <si>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</si>
  <si>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</si>
  <si>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</si>
  <si>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</si>
  <si>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</si>
  <si>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</si>
  <si>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</si>
  <si>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</si>
  <si>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</si>
  <si>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</si>
  <si>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</si>
  <si>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</si>
  <si>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</si>
  <si>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</si>
  <si>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</si>
  <si>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</si>
  <si>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</si>
  <si>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</si>
  <si>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</si>
  <si>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</si>
  <si>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</si>
  <si>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</si>
  <si>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</si>
  <si>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</si>
  <si>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</si>
  <si>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</si>
  <si>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</si>
  <si>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</si>
  <si>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</si>
  <si>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</si>
  <si>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</si>
  <si>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</si>
  <si>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</si>
  <si>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</si>
  <si>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</si>
  <si>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</si>
  <si>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</si>
  <si>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</si>
  <si>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</si>
  <si>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</si>
  <si>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</si>
  <si>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</si>
  <si>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</si>
  <si>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</si>
  <si>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</si>
  <si>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</si>
  <si>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</si>
  <si>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</si>
  <si>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</si>
  <si>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</si>
  <si>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</si>
  <si>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</si>
  <si>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</si>
  <si>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</si>
  <si>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</si>
  <si>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</si>
  <si>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</si>
  <si>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</si>
  <si>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</si>
  <si>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</si>
  <si>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</si>
  <si>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</si>
  <si>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</si>
  <si>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</si>
  <si>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</si>
  <si>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</si>
  <si>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</si>
  <si>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</si>
  <si>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</si>
  <si>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</si>
  <si>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</si>
  <si>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</si>
  <si>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</si>
  <si>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</si>
  <si>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</si>
  <si>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</si>
  <si>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</si>
  <si>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</si>
  <si>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</si>
  <si>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</si>
  <si>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</si>
  <si>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</si>
  <si>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</si>
  <si>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</si>
  <si>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</si>
  <si>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</si>
  <si>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</si>
  <si>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</si>
  <si>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</si>
  <si>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</si>
  <si>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</si>
  <si>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</si>
  <si>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</si>
  <si>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</si>
  <si>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</si>
  <si>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</si>
  <si>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</si>
  <si>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</si>
  <si>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</si>
  <si>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</si>
  <si>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</si>
  <si>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</si>
  <si>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</si>
  <si>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</si>
  <si>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</si>
  <si>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</si>
  <si>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</si>
  <si>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</si>
  <si>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</si>
  <si>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</si>
  <si>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</si>
  <si>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</si>
  <si>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</si>
  <si>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</si>
  <si>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</si>
  <si>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</si>
  <si>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</si>
  <si>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</si>
  <si>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</si>
  <si>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</si>
  <si>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</si>
  <si>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</si>
  <si>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</si>
  <si>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</si>
  <si>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</si>
  <si>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</si>
  <si>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</si>
  <si>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</si>
  <si>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</si>
  <si>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</si>
  <si>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</si>
  <si>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</si>
  <si>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</si>
  <si>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</si>
  <si>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</si>
  <si>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</si>
  <si>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</si>
  <si>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</si>
  <si>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</si>
  <si>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</si>
  <si>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</si>
  <si>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</si>
  <si>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</si>
  <si>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</si>
  <si>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</si>
  <si>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</si>
  <si>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</si>
  <si>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</si>
  <si>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</si>
  <si>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</si>
  <si>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</si>
  <si>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</si>
  <si>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</si>
  <si>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</si>
  <si>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</si>
  <si>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</si>
  <si>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</si>
  <si>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</si>
  <si>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</si>
  <si>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</si>
  <si>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</si>
  <si>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</si>
  <si>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</si>
  <si>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</si>
  <si>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</si>
  <si>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</si>
  <si>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</si>
  <si>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</si>
  <si>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</si>
  <si>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</si>
  <si>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</si>
  <si>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</si>
  <si>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</si>
  <si>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</si>
  <si>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</si>
  <si>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</si>
  <si>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</si>
  <si>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</si>
  <si>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</si>
  <si>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</si>
  <si>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</si>
  <si>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</si>
  <si>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</si>
  <si>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</si>
  <si>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</si>
  <si>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</si>
  <si>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</si>
  <si>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</si>
  <si>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</si>
  <si>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</si>
  <si>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</si>
  <si>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</si>
  <si>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</si>
  <si>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</si>
  <si>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</si>
  <si>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</si>
  <si>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</si>
  <si>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</si>
  <si>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</si>
  <si>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</si>
  <si>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</si>
  <si>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</si>
  <si>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</si>
  <si>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</si>
  <si>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</si>
  <si>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</si>
  <si>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</si>
  <si>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</si>
  <si>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</si>
  <si>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</si>
  <si>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</si>
  <si>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</si>
  <si>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</si>
  <si>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</si>
  <si>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</si>
  <si>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</si>
  <si>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</si>
  <si>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</si>
  <si>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</si>
  <si>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</si>
  <si>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</si>
  <si>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</si>
  <si>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</si>
  <si>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</si>
  <si>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</si>
  <si>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</si>
  <si>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</si>
  <si>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</si>
  <si>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</si>
  <si>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</si>
  <si>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</si>
  <si>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</si>
  <si>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</si>
  <si>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</si>
  <si>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</si>
  <si>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</si>
  <si>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</si>
  <si>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</si>
  <si>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</si>
  <si>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</si>
  <si>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</si>
  <si>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</si>
  <si>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</si>
  <si>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</si>
  <si>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</si>
  <si>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</si>
  <si>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</si>
  <si>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</si>
  <si>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</si>
  <si>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</si>
  <si>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</si>
  <si>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</si>
  <si>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</si>
  <si>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</si>
  <si>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</si>
  <si>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</si>
  <si>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</si>
  <si>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</si>
  <si>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</si>
  <si>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</si>
  <si>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</si>
  <si>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</si>
  <si>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</si>
  <si>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</si>
  <si>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</si>
  <si>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</si>
  <si>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</si>
  <si>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</si>
  <si>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</si>
  <si>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</si>
  <si>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</si>
  <si>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</si>
  <si>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</si>
  <si>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</si>
  <si>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</si>
  <si>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</si>
  <si>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</si>
  <si>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</si>
  <si>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</si>
  <si>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</si>
  <si>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</si>
  <si>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</si>
  <si>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</si>
  <si>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</si>
  <si>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</si>
  <si>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</si>
  <si>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</si>
  <si>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</si>
  <si>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</si>
  <si>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</si>
  <si>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</si>
  <si>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</si>
  <si>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</si>
  <si>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</si>
  <si>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</si>
  <si>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</si>
  <si>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</si>
  <si>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</si>
  <si>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</si>
  <si>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</si>
  <si>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</si>
  <si>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</si>
  <si>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</si>
  <si>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</si>
  <si>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</si>
  <si>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</si>
  <si>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</si>
  <si>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</si>
  <si>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</si>
  <si>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</si>
  <si>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</si>
  <si>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</si>
  <si>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</si>
  <si>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</si>
  <si>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</si>
  <si>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</si>
  <si>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</si>
  <si>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</si>
  <si>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</si>
  <si>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</si>
  <si>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</si>
  <si>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</si>
  <si>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</si>
  <si>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</si>
  <si>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</si>
  <si>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</si>
  <si>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</si>
  <si>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</si>
  <si>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</si>
  <si>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</si>
  <si>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</si>
  <si>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</si>
  <si>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</si>
  <si>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</si>
  <si>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</si>
  <si>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</si>
  <si>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</si>
  <si>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</si>
  <si>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</si>
  <si>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</si>
  <si>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</si>
  <si>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</si>
  <si>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</si>
  <si>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</si>
  <si>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</si>
  <si>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</si>
  <si>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</si>
  <si>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</si>
  <si>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</si>
  <si>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</si>
  <si>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</si>
  <si>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</si>
  <si>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</si>
  <si>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</si>
  <si>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</si>
  <si>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</si>
  <si>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</si>
  <si>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</si>
  <si>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</si>
  <si>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</si>
  <si>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</si>
  <si>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</si>
  <si>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</si>
  <si>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</si>
  <si>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</si>
  <si>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</si>
  <si>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</si>
  <si>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</si>
  <si>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</si>
  <si>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</si>
  <si>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</si>
  <si>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</si>
  <si>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</si>
  <si>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</si>
  <si>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</si>
  <si>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</si>
  <si>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</si>
  <si>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</si>
  <si>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</si>
  <si>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</si>
  <si>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</si>
  <si>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</si>
  <si>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</si>
  <si>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</si>
  <si>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</si>
  <si>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</si>
  <si>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</si>
  <si>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</si>
  <si>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</si>
  <si>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</si>
  <si>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</si>
  <si>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</si>
  <si>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</si>
  <si>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</si>
  <si>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</si>
  <si>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</si>
  <si>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</si>
  <si>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</si>
  <si>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</si>
  <si>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</si>
  <si>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</si>
  <si>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</si>
  <si>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</si>
  <si>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</si>
  <si>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</si>
  <si>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</si>
  <si>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</si>
  <si>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</si>
  <si>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</si>
  <si>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</si>
  <si>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</si>
  <si>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</si>
  <si>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</si>
  <si>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</si>
  <si>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</si>
  <si>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</si>
  <si>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</si>
  <si>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</si>
  <si>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</si>
  <si>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</si>
  <si>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</si>
  <si>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</si>
  <si>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</si>
  <si>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</si>
  <si>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</si>
  <si>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</si>
  <si>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</si>
  <si>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</si>
  <si>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</si>
  <si>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</si>
  <si>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</si>
  <si>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</si>
  <si>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</si>
  <si>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</si>
  <si>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</si>
  <si>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</si>
  <si>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</si>
  <si>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</si>
  <si>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</si>
  <si>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</si>
  <si>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</si>
  <si>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</si>
  <si>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</si>
  <si>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</si>
  <si>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</si>
  <si>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</si>
  <si>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</si>
  <si>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</si>
  <si>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</si>
  <si>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</si>
  <si>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</si>
  <si>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</si>
  <si>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</si>
  <si>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</si>
  <si>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</si>
  <si>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</si>
  <si>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</si>
  <si>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</si>
  <si>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</si>
  <si>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</si>
  <si>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</si>
  <si>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</si>
  <si>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</si>
  <si>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</si>
  <si>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</si>
  <si>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</si>
  <si>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</si>
  <si>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</si>
  <si>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</si>
  <si>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</si>
  <si>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</si>
  <si>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</si>
  <si>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</si>
  <si>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</si>
  <si>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</si>
  <si>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</si>
  <si>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</si>
  <si>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</si>
  <si>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</si>
  <si>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</si>
  <si>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</si>
  <si>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</si>
  <si>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</si>
  <si>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</si>
  <si>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</si>
  <si>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</si>
  <si>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</si>
  <si>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</si>
  <si>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</si>
  <si>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</si>
  <si>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</si>
  <si>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</si>
  <si>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</si>
  <si>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</si>
  <si>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</si>
  <si>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</si>
  <si>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</si>
  <si>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</si>
  <si>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</si>
  <si>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</si>
  <si>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</si>
  <si>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</si>
  <si>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</si>
  <si>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</si>
  <si>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</si>
  <si>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</si>
  <si>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</si>
  <si>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</si>
  <si>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</si>
  <si>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</si>
  <si>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</si>
  <si>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</si>
  <si>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</si>
  <si>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</si>
  <si>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</si>
  <si>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</si>
  <si>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</si>
  <si>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</si>
  <si>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</si>
  <si>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</si>
  <si>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</si>
  <si>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</si>
  <si>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</si>
  <si>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</si>
  <si>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</si>
  <si>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</si>
  <si>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</si>
  <si>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</si>
  <si>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</si>
  <si>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</si>
  <si>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</si>
  <si>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</si>
  <si>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</si>
  <si>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</si>
  <si>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</si>
  <si>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</si>
  <si>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</si>
  <si>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</si>
  <si>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</si>
  <si>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</si>
  <si>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</si>
  <si>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</si>
  <si>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</si>
  <si>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</si>
  <si>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</si>
  <si>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</si>
  <si>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</si>
  <si>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</si>
  <si>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</si>
  <si>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</si>
  <si>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</si>
  <si>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</si>
  <si>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</si>
  <si>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</si>
  <si>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</si>
  <si>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</si>
  <si>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</si>
  <si>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</si>
  <si>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</si>
  <si>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</si>
  <si>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</si>
  <si>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</si>
  <si>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</si>
  <si>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</si>
  <si>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</si>
  <si>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</si>
  <si>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</si>
  <si>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</si>
  <si>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</si>
  <si>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</si>
  <si>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</si>
  <si>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</si>
  <si>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</si>
  <si>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</si>
  <si>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</si>
  <si>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</si>
  <si>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</si>
  <si>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</si>
  <si>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</si>
  <si>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</si>
  <si>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</si>
  <si>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</si>
  <si>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</si>
  <si>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</si>
  <si>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</si>
  <si>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</si>
  <si>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</si>
  <si>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</si>
  <si>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</si>
  <si>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</si>
  <si>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</si>
  <si>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</si>
  <si>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</si>
  <si>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</si>
  <si>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</si>
  <si>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</si>
  <si>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</si>
  <si>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</si>
  <si>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</si>
  <si>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</si>
  <si>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</si>
  <si>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</si>
  <si>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</si>
  <si>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</si>
  <si>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</si>
  <si>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</si>
  <si>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</si>
  <si>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</si>
  <si>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</si>
  <si>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</si>
  <si>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</si>
  <si>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</si>
  <si>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</si>
  <si>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</si>
  <si>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</si>
  <si>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</si>
  <si>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</si>
  <si>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</si>
  <si>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</si>
  <si>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</si>
  <si>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</si>
  <si>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</si>
  <si>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</si>
  <si>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</si>
  <si>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</si>
  <si>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</si>
  <si>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</si>
  <si>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</si>
  <si>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</si>
  <si>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</si>
  <si>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</si>
  <si>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</si>
  <si>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</si>
  <si>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</si>
  <si>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</si>
  <si>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</si>
  <si>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</si>
  <si>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</si>
  <si>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</si>
  <si>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</si>
  <si>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</si>
  <si>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</si>
  <si>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</si>
  <si>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</si>
  <si>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</si>
  <si>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</si>
  <si>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</si>
  <si>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</si>
  <si>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</si>
  <si>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</si>
  <si>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</si>
  <si>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</si>
  <si>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</si>
  <si>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</si>
  <si>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</si>
  <si>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</si>
  <si>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</si>
  <si>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</si>
  <si>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</si>
  <si>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</si>
  <si>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</si>
  <si>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</si>
  <si>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</si>
  <si>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</si>
  <si>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</si>
  <si>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</si>
  <si>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</si>
  <si>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</si>
  <si>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</si>
  <si>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</si>
  <si>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</si>
  <si>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</si>
  <si>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</si>
  <si>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</si>
  <si>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</si>
  <si>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</si>
  <si>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</si>
  <si>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</si>
  <si>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</si>
  <si>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</si>
  <si>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</si>
  <si>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</si>
  <si>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</si>
  <si>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</si>
  <si>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</si>
  <si>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</si>
  <si>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</si>
  <si>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</si>
  <si>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</si>
  <si>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</si>
  <si>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</si>
  <si>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</si>
  <si>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</si>
  <si>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</si>
  <si>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</si>
  <si>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</si>
  <si>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</si>
  <si>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</si>
  <si>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</si>
  <si>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</si>
  <si>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</si>
  <si>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</si>
  <si>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</si>
  <si>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</si>
  <si>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</si>
  <si>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</si>
  <si>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</si>
  <si>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</si>
  <si>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</si>
  <si>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</si>
  <si>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</si>
  <si>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</si>
  <si>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</si>
  <si>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</si>
  <si>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</si>
  <si>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</si>
  <si>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</si>
  <si>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</si>
  <si>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</si>
  <si>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</si>
  <si>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</si>
  <si>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</si>
  <si>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</si>
  <si>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</si>
  <si>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</si>
  <si>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</si>
  <si>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</si>
  <si>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</si>
  <si>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</si>
  <si>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</si>
  <si>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</si>
  <si>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</si>
  <si>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</si>
  <si>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</si>
  <si>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</si>
  <si>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</si>
  <si>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</si>
  <si>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</si>
  <si>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</si>
  <si>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</si>
  <si>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</si>
  <si>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</si>
  <si>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</si>
  <si>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</si>
  <si>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</si>
  <si>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</si>
  <si>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</si>
  <si>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</si>
  <si>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</si>
  <si>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</si>
  <si>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</si>
  <si>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</si>
  <si>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</si>
  <si>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</si>
  <si>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</si>
  <si>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</si>
  <si>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</si>
  <si>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</si>
  <si>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</si>
  <si>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</si>
  <si>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</si>
  <si>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</si>
  <si>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</si>
  <si>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</si>
  <si>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</si>
  <si>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</si>
  <si>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</si>
  <si>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</si>
  <si>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</si>
  <si>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</si>
  <si>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</si>
  <si>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</si>
  <si>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</si>
  <si>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</si>
  <si>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</si>
  <si>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</si>
  <si>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</si>
  <si>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</si>
  <si>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</si>
  <si>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</si>
  <si>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</si>
  <si>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</si>
  <si>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</si>
  <si>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</si>
  <si>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</si>
  <si>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</si>
  <si>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</si>
  <si>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</si>
  <si>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</si>
  <si>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</si>
  <si>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</si>
  <si>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</si>
  <si>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</si>
  <si>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</si>
  <si>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</si>
  <si>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</si>
  <si>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</si>
  <si>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</si>
  <si>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</si>
  <si>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</si>
  <si>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</si>
  <si>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</si>
  <si>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</si>
  <si>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</si>
  <si>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</si>
  <si>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</si>
  <si>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</si>
  <si>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</si>
  <si>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</si>
  <si>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</si>
  <si>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</si>
  <si>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</si>
  <si>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</si>
  <si>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</si>
  <si>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</si>
  <si>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</si>
  <si>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</si>
  <si>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</si>
  <si>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</si>
  <si>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</si>
  <si>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</si>
  <si>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</si>
  <si>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</si>
  <si>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</si>
  <si>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</si>
  <si>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</si>
  <si>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</si>
  <si>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</si>
  <si>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</si>
  <si>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</si>
  <si>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</si>
  <si>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</si>
  <si>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</si>
  <si>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</si>
  <si>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</si>
  <si>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</si>
  <si>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</si>
  <si>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</si>
  <si>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</si>
  <si>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</si>
  <si>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</si>
  <si>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</si>
  <si>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</si>
  <si>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</si>
  <si>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</si>
  <si>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</si>
  <si>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</si>
  <si>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</si>
  <si>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</si>
  <si>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</si>
  <si>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</si>
  <si>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</si>
  <si>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</si>
  <si>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</si>
  <si>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</si>
  <si>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</si>
  <si>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</si>
  <si>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</si>
  <si>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</si>
  <si>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</si>
  <si>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</si>
  <si>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</si>
  <si>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</si>
  <si>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</si>
  <si>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</si>
  <si>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</si>
  <si>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</si>
  <si>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</si>
  <si>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</si>
  <si>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</si>
  <si>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</si>
  <si>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</si>
  <si>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</si>
  <si>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</si>
  <si>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</si>
  <si>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</si>
  <si>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</si>
  <si>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</si>
  <si>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</si>
  <si>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</si>
  <si>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</si>
  <si>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</si>
  <si>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</si>
  <si>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</si>
  <si>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</si>
  <si>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</si>
  <si>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</si>
  <si>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</si>
  <si>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</si>
  <si>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</si>
  <si>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</si>
  <si>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</si>
  <si>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</si>
  <si>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</si>
  <si>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</si>
  <si>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</si>
  <si>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</si>
  <si>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</si>
  <si>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</si>
  <si>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</si>
  <si>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</si>
  <si>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</si>
  <si>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</si>
  <si>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</si>
  <si>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</si>
  <si>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</si>
  <si>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</si>
  <si>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</si>
  <si>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</si>
  <si>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</si>
  <si>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</si>
  <si>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</si>
  <si>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</si>
  <si>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</si>
  <si>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</si>
  <si>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</si>
  <si>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</si>
  <si>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</si>
  <si>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</si>
  <si>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</si>
  <si>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</si>
  <si>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</si>
  <si>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</si>
  <si>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</si>
  <si>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</si>
  <si>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</si>
  <si>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</si>
  <si>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</si>
  <si>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</si>
  <si>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</si>
  <si>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</si>
  <si>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</si>
  <si>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</si>
  <si>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</si>
  <si>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</si>
  <si>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</si>
  <si>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</si>
  <si>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</si>
  <si>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</si>
  <si>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</si>
  <si>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</si>
  <si>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</si>
  <si>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</si>
  <si>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</si>
  <si>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</si>
  <si>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</si>
  <si>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</si>
  <si>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</si>
  <si>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</si>
  <si>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</si>
  <si>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</si>
  <si>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</si>
  <si>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</si>
  <si>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</si>
  <si>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</si>
  <si>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</si>
  <si>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</si>
  <si>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</si>
  <si>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</si>
  <si>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</si>
  <si>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</si>
  <si>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</si>
  <si>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</si>
  <si>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</si>
  <si>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</si>
  <si>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</si>
  <si>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</si>
  <si>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</si>
  <si>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</si>
  <si>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</si>
  <si>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</si>
  <si>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</si>
  <si>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</si>
  <si>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</si>
  <si>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</si>
  <si>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</si>
  <si>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</si>
  <si>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</si>
  <si>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</si>
  <si>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</si>
  <si>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</si>
  <si>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</si>
  <si>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</si>
  <si>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</si>
  <si>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</si>
  <si>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</si>
  <si>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</si>
  <si>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</si>
  <si>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</si>
  <si>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</si>
  <si>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</si>
  <si>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</si>
  <si>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</si>
  <si>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</si>
  <si>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</si>
  <si>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</si>
  <si>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</si>
  <si>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</si>
  <si>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</si>
  <si>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</si>
  <si>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</si>
  <si>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</si>
  <si>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</si>
  <si>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</si>
  <si>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</si>
  <si>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</si>
  <si>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</si>
  <si>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</si>
  <si>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</si>
  <si>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</si>
  <si>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</si>
  <si>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</si>
  <si>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</si>
  <si>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</si>
  <si>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</si>
  <si>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</si>
  <si>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</si>
  <si>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</si>
  <si>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</si>
  <si>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</si>
  <si>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</si>
  <si>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</si>
  <si>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</si>
  <si>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</si>
  <si>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</si>
  <si>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</si>
  <si>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</si>
  <si>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</si>
  <si>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</si>
  <si>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</si>
  <si>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</si>
  <si>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</si>
  <si>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</si>
  <si>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</si>
  <si>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</si>
  <si>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</si>
  <si>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</si>
  <si>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</si>
  <si>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</si>
  <si>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</si>
  <si>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</si>
  <si>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</si>
  <si>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</si>
  <si>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</si>
  <si>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</si>
  <si>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</si>
  <si>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</si>
  <si>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</si>
  <si>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</si>
  <si>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</si>
  <si>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</si>
  <si>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</si>
  <si>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</si>
  <si>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</si>
  <si>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</si>
  <si>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</si>
  <si>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</si>
  <si>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</si>
  <si>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</si>
  <si>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</si>
  <si>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</si>
  <si>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</si>
  <si>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</si>
  <si>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</si>
  <si>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</si>
  <si>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</si>
  <si>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</si>
  <si>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</si>
  <si>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</si>
  <si>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</si>
  <si>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</si>
  <si>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</si>
  <si>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</si>
  <si>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</si>
  <si>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</si>
  <si>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</si>
  <si>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</si>
  <si>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</si>
  <si>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</si>
  <si>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</si>
  <si>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</si>
  <si>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</si>
  <si>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</si>
  <si>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</si>
  <si>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</si>
  <si>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</si>
  <si>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</si>
  <si>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</si>
  <si>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</si>
  <si>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</si>
  <si>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</si>
  <si>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</si>
  <si>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</si>
  <si>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</si>
  <si>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</si>
  <si>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</si>
  <si>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</si>
  <si>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</si>
  <si>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</si>
  <si>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</si>
  <si>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</si>
  <si>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</si>
  <si>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</si>
  <si>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</si>
  <si>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</si>
  <si>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</si>
  <si>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</si>
  <si>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</si>
  <si>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</si>
  <si>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</si>
  <si>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</si>
  <si>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</si>
  <si>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</si>
  <si>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</si>
  <si>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</si>
  <si>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</si>
  <si>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</si>
  <si>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</si>
  <si>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</si>
  <si>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</si>
  <si>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</si>
  <si>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</si>
  <si>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</si>
  <si>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</si>
  <si>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</si>
  <si>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</si>
  <si>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</si>
  <si>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</si>
  <si>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</si>
  <si>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</si>
  <si>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</si>
  <si>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</si>
  <si>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</si>
  <si>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</si>
  <si>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</si>
  <si>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</si>
  <si>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</si>
  <si>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</si>
  <si>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</si>
  <si>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</si>
  <si>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</si>
  <si>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</si>
  <si>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</si>
  <si>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</si>
  <si>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</si>
  <si>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</si>
  <si>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</si>
  <si>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</si>
  <si>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</si>
  <si>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</si>
  <si>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</si>
  <si>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</si>
  <si>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</si>
  <si>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</si>
  <si>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</si>
  <si>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</si>
  <si>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</si>
  <si>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</si>
  <si>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</si>
  <si>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</si>
  <si>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</si>
  <si>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</si>
  <si>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</si>
  <si>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</si>
  <si>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</si>
  <si>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</si>
  <si>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</si>
  <si>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</si>
  <si>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</si>
  <si>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</si>
  <si>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</si>
  <si>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</si>
  <si>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</si>
  <si>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</si>
  <si>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</si>
  <si>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</si>
  <si>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</si>
  <si>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</si>
  <si>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</si>
  <si>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</si>
  <si>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</si>
  <si>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</si>
  <si>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</si>
  <si>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</si>
  <si>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</si>
  <si>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</si>
  <si>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</si>
  <si>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</si>
  <si>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</si>
  <si>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</si>
  <si>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</si>
  <si>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</si>
  <si>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</si>
  <si>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</si>
  <si>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</si>
  <si>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</si>
  <si>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</si>
  <si>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</si>
  <si>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</si>
  <si>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</si>
  <si>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</si>
  <si>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</si>
  <si>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</si>
  <si>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</si>
  <si>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</si>
  <si>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</si>
  <si>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</si>
  <si>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</si>
  <si>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</si>
  <si>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</si>
  <si>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</si>
  <si>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</si>
  <si>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</si>
  <si>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</si>
  <si>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</si>
  <si>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</si>
  <si>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</si>
  <si>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</si>
  <si>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</si>
  <si>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</si>
  <si>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</si>
  <si>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</si>
  <si>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</si>
  <si>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</si>
  <si>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</si>
  <si>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</si>
  <si>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</si>
  <si>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</si>
  <si>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</si>
  <si>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</si>
  <si>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</si>
  <si>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</si>
  <si>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</si>
  <si>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</si>
  <si>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</si>
  <si>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</si>
  <si>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</si>
  <si>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</si>
  <si>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</si>
  <si>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</si>
  <si>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</si>
  <si>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</si>
  <si>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</si>
  <si>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</si>
  <si>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</si>
  <si>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</si>
  <si>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</si>
  <si>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</si>
  <si>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</si>
  <si>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</si>
  <si>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</si>
  <si>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</si>
  <si>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</si>
  <si>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</si>
  <si>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</si>
  <si>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</si>
  <si>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</si>
  <si>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</si>
  <si>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</si>
  <si>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</si>
  <si>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</si>
  <si>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</si>
  <si>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</si>
  <si>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</si>
  <si>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</si>
  <si>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</si>
  <si>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</si>
  <si>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</si>
  <si>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</si>
  <si>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</si>
  <si>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</si>
  <si>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</si>
  <si>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</si>
  <si>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</si>
  <si>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</si>
  <si>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</si>
  <si>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</si>
  <si>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</si>
  <si>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</si>
  <si>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</si>
  <si>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</si>
  <si>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</si>
  <si>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</si>
  <si>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</si>
  <si>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</si>
  <si>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</si>
  <si>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</si>
  <si>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</si>
  <si>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</si>
  <si>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</si>
  <si>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</si>
  <si>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</si>
  <si>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</si>
  <si>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</si>
  <si>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</si>
  <si>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</si>
  <si>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</si>
  <si>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</si>
  <si>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</si>
  <si>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</si>
  <si>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</si>
  <si>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</si>
  <si>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</si>
  <si>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</si>
  <si>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</si>
  <si>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</si>
  <si>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</si>
  <si>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</si>
  <si>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</si>
  <si>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</si>
  <si>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</si>
  <si>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</si>
  <si>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</si>
  <si>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</si>
  <si>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</si>
  <si>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</si>
  <si>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</si>
  <si>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</si>
  <si>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</si>
  <si>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</si>
  <si>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</si>
  <si>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</si>
  <si>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</si>
  <si>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</si>
  <si>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</si>
  <si>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</si>
  <si>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</si>
  <si>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</si>
  <si>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</si>
  <si>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</si>
  <si>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</si>
  <si>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</si>
  <si>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</si>
  <si>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</si>
  <si>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</si>
  <si>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</si>
  <si>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</si>
  <si>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</si>
  <si>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</si>
  <si>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</si>
  <si>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</si>
  <si>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</si>
  <si>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</si>
  <si>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</si>
  <si>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</si>
  <si>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</si>
  <si>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</si>
  <si>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</si>
  <si>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</si>
  <si>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</si>
  <si>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</si>
  <si>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</si>
  <si>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</si>
  <si>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</si>
  <si>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</si>
  <si>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</si>
  <si>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</si>
  <si>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</si>
  <si>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</si>
  <si>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</si>
  <si>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</si>
  <si>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</si>
  <si>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</si>
  <si>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</si>
  <si>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</si>
  <si>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</si>
  <si>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</si>
  <si>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</si>
  <si>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</si>
  <si>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</si>
  <si>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</si>
  <si>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</si>
  <si>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</si>
  <si>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</si>
  <si>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</si>
  <si>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</si>
  <si>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</si>
  <si>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</si>
  <si>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</si>
  <si>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</si>
  <si>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</si>
  <si>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</si>
  <si>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</si>
  <si>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</si>
  <si>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</si>
  <si>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</si>
  <si>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</si>
  <si>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</si>
  <si>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</si>
  <si>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</si>
  <si>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</si>
  <si>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</si>
  <si>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</si>
  <si>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</si>
  <si>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</si>
  <si>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</si>
  <si>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</si>
  <si>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</si>
  <si>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</si>
  <si>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</si>
  <si>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</si>
  <si>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</si>
  <si>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</si>
  <si>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</si>
  <si>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</si>
  <si>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</si>
  <si>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</si>
  <si>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</si>
  <si>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</si>
  <si>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</si>
  <si>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</si>
  <si>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</si>
  <si>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</si>
  <si>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</si>
  <si>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</si>
  <si>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</si>
  <si>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</si>
  <si>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</si>
  <si>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</si>
  <si>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</si>
  <si>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</si>
  <si>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</si>
  <si>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</si>
  <si>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</si>
  <si>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</si>
  <si>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</si>
  <si>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</si>
  <si>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</si>
  <si>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</si>
  <si>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</si>
  <si>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</si>
  <si>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</si>
  <si>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</si>
  <si>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</si>
  <si>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</si>
  <si>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</si>
  <si>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</si>
  <si>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</si>
  <si>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</si>
  <si>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</si>
  <si>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</si>
  <si>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</si>
  <si>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</si>
  <si>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</si>
  <si>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</si>
  <si>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</si>
  <si>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</si>
  <si>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</si>
  <si>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</si>
  <si>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</si>
  <si>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</si>
  <si>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</si>
  <si>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</si>
  <si>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</si>
  <si>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</si>
  <si>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</si>
  <si>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</si>
  <si>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</si>
  <si>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</si>
  <si>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</si>
  <si>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</si>
  <si>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</si>
  <si>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</si>
  <si>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</si>
  <si>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</si>
  <si>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</si>
  <si>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</si>
  <si>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</si>
  <si>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</si>
  <si>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</si>
  <si>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</si>
  <si>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</si>
  <si>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</si>
  <si>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</si>
  <si>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</si>
  <si>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</si>
  <si>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</si>
  <si>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</si>
  <si>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</si>
  <si>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</si>
  <si>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</si>
  <si>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</si>
  <si>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</si>
  <si>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</si>
  <si>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</si>
  <si>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</si>
  <si>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</si>
  <si>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</si>
  <si>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</si>
  <si>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</si>
  <si>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</si>
  <si>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</si>
  <si>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</si>
  <si>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</si>
  <si>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</si>
  <si>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</si>
  <si>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</si>
  <si>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</si>
  <si>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</si>
  <si>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</si>
  <si>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</si>
  <si>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</si>
  <si>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</si>
  <si>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</si>
  <si>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</si>
  <si>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</si>
  <si>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</si>
  <si>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</si>
  <si>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</si>
  <si>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</si>
  <si>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</si>
  <si>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</si>
  <si>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</si>
  <si>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</si>
  <si>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</si>
  <si>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</si>
  <si>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</si>
  <si>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</si>
  <si>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</si>
  <si>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</si>
  <si>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</si>
  <si>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</si>
  <si>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</si>
  <si>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</si>
  <si>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</si>
  <si>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</si>
  <si>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</si>
  <si>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</si>
  <si>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</si>
  <si>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</si>
  <si>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</si>
  <si>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</si>
  <si>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</si>
  <si>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</si>
  <si>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</si>
  <si>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</si>
  <si>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</si>
  <si>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</si>
  <si>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</si>
  <si>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</si>
  <si>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</si>
  <si>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</si>
  <si>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</si>
  <si>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</si>
  <si>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</si>
  <si>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</si>
  <si>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</si>
  <si>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</si>
  <si>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</si>
  <si>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</si>
  <si>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</si>
  <si>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</si>
  <si>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</si>
  <si>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</si>
  <si>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</si>
  <si>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</si>
  <si>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</si>
  <si>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</si>
  <si>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</si>
  <si>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</si>
  <si>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</si>
  <si>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</si>
  <si>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</si>
  <si>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</si>
  <si>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</si>
  <si>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</si>
  <si>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</si>
  <si>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</si>
  <si>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</si>
  <si>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</si>
  <si>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</si>
  <si>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</si>
  <si>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</si>
  <si>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</si>
  <si>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</si>
  <si>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</si>
  <si>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</si>
  <si>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</si>
  <si>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</si>
  <si>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</si>
  <si>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</si>
  <si>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</si>
  <si>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</si>
  <si>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</si>
  <si>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</si>
  <si>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</si>
  <si>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</si>
  <si>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</si>
  <si>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</si>
  <si>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</si>
  <si>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</si>
  <si>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</si>
  <si>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</si>
  <si>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</si>
  <si>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</si>
  <si>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</si>
  <si>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</si>
  <si>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</si>
  <si>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</si>
  <si>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</si>
  <si>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</si>
  <si>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</si>
  <si>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</si>
  <si>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</si>
  <si>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</si>
  <si>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</si>
  <si>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</si>
  <si>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</si>
  <si>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</si>
  <si>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</si>
  <si>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</si>
  <si>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</si>
  <si>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</si>
  <si>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</si>
  <si>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</si>
  <si>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</si>
  <si>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</si>
  <si>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</si>
  <si>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</si>
  <si>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</si>
  <si>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</si>
  <si>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</si>
  <si>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</si>
  <si>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</si>
  <si>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</si>
  <si>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</si>
  <si>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</si>
  <si>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</si>
  <si>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</si>
  <si>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</si>
  <si>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</si>
  <si>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</si>
  <si>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</si>
  <si>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</si>
  <si>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</si>
  <si>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</si>
  <si>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</si>
  <si>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</si>
  <si>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</si>
  <si>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</si>
  <si>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</si>
  <si>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</si>
  <si>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</si>
  <si>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</si>
  <si>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</si>
  <si>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</si>
  <si>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</si>
  <si>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</si>
  <si>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</si>
  <si>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</si>
  <si>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</si>
  <si>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</si>
  <si>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</si>
  <si>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</si>
  <si>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</si>
  <si>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</si>
  <si>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</si>
  <si>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</si>
  <si>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</si>
  <si>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</si>
  <si>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</si>
  <si>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</si>
  <si>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</si>
  <si>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</si>
  <si>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</si>
  <si>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</si>
  <si>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</si>
  <si>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</si>
  <si>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</si>
  <si>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</si>
  <si>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</si>
  <si>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</si>
  <si>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</si>
  <si>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</si>
  <si>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</si>
  <si>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</si>
  <si>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</si>
  <si>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</si>
  <si>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</si>
  <si>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</si>
  <si>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</si>
  <si>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</si>
  <si>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</si>
  <si>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</si>
  <si>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</si>
  <si>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</si>
  <si>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</si>
  <si>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</si>
  <si>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</si>
  <si>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</si>
  <si>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</si>
  <si>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</si>
  <si>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</si>
  <si>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</si>
  <si>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</si>
  <si>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</si>
  <si>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</si>
  <si>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</si>
  <si>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</si>
  <si>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</si>
  <si>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</si>
  <si>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</si>
  <si>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</si>
  <si>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</si>
  <si>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</si>
  <si>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</si>
  <si>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</si>
  <si>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</si>
  <si>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</si>
  <si>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</si>
  <si>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</si>
  <si>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</si>
  <si>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</si>
  <si>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</si>
  <si>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</si>
  <si>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</si>
  <si>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</si>
  <si>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</si>
  <si>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</si>
  <si>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</si>
  <si>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</si>
  <si>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</si>
  <si>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</si>
  <si>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</si>
  <si>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</si>
  <si>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</si>
  <si>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</si>
  <si>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</si>
  <si>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</si>
  <si>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</si>
  <si>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</si>
  <si>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</si>
  <si>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</si>
  <si>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</si>
  <si>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</si>
  <si>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</si>
  <si>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</si>
  <si>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</si>
  <si>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</si>
  <si>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</si>
  <si>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</si>
  <si>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</si>
  <si>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</si>
  <si>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</si>
  <si>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</si>
  <si>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</si>
  <si>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</si>
  <si>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</si>
  <si>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</si>
  <si>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</si>
  <si>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</si>
  <si>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</si>
  <si>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</si>
  <si>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</si>
  <si>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</si>
  <si>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</si>
  <si>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</si>
  <si>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</si>
  <si>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</si>
  <si>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</si>
  <si>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</si>
  <si>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</si>
  <si>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</si>
  <si>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</si>
  <si>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</si>
  <si>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</si>
  <si>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</si>
  <si>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</si>
  <si>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</si>
  <si>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</si>
  <si>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</si>
  <si>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</si>
  <si>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</si>
  <si>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</si>
  <si>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</si>
  <si>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</si>
  <si>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</si>
  <si>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</si>
  <si>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</si>
  <si>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</si>
  <si>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</si>
  <si>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</si>
  <si>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</si>
  <si>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</si>
  <si>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</si>
  <si>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</si>
  <si>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</si>
  <si>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</si>
  <si>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</si>
  <si>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</si>
  <si>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</si>
  <si>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</si>
  <si>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</si>
  <si>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</si>
  <si>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</si>
  <si>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</si>
  <si>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</si>
  <si>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</si>
  <si>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</si>
  <si>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</si>
  <si>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</si>
  <si>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</si>
  <si>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</si>
  <si>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</si>
  <si>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</si>
  <si>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</si>
  <si>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</si>
  <si>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</si>
  <si>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</si>
  <si>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</si>
  <si>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</si>
  <si>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</si>
  <si>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</si>
  <si>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</si>
  <si>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</si>
  <si>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</si>
  <si>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</si>
  <si>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</si>
  <si>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</si>
  <si>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</si>
  <si>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</si>
  <si>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</si>
  <si>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</si>
  <si>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</si>
  <si>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</si>
  <si>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</si>
  <si>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</si>
  <si>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</si>
  <si>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</si>
  <si>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</si>
  <si>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</si>
  <si>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</si>
  <si>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</si>
  <si>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</si>
  <si>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</si>
  <si>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</si>
  <si>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</si>
  <si>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</si>
  <si>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</si>
  <si>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</si>
  <si>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</si>
  <si>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</si>
  <si>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</si>
  <si>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</si>
  <si>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</si>
  <si>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</si>
  <si>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</si>
  <si>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</si>
  <si>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</si>
  <si>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</si>
  <si>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</si>
  <si>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</si>
  <si>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</si>
  <si>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</si>
  <si>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</si>
  <si>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</si>
  <si>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</si>
  <si>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</si>
  <si>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</si>
  <si>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</si>
  <si>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</si>
  <si>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</si>
  <si>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</si>
  <si>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</si>
  <si>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</si>
  <si>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</si>
  <si>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</si>
  <si>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</si>
  <si>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</si>
  <si>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</si>
  <si>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</si>
  <si>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</si>
  <si>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</si>
  <si>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</si>
  <si>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</si>
  <si>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</si>
  <si>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</si>
  <si>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</si>
  <si>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</si>
  <si>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</si>
  <si>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</si>
  <si>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</si>
  <si>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</si>
  <si>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</si>
  <si>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</si>
  <si>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</si>
  <si>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</si>
  <si>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</si>
  <si>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</si>
  <si>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</si>
  <si>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</si>
  <si>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</si>
  <si>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</si>
  <si>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</si>
  <si>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</si>
  <si>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</si>
  <si>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</si>
  <si>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</si>
  <si>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</si>
  <si>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</si>
  <si>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</si>
  <si>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</si>
  <si>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</si>
  <si>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</si>
  <si>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</si>
  <si>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</si>
  <si>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</si>
  <si>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</si>
  <si>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</si>
  <si>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</si>
  <si>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</si>
  <si>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</si>
  <si>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</si>
  <si>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</si>
  <si>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</si>
  <si>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</si>
  <si>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</si>
  <si>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</si>
  <si>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</si>
  <si>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</si>
  <si>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</si>
  <si>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</si>
  <si>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</si>
  <si>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</si>
  <si>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</si>
  <si>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</si>
  <si>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</si>
  <si>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</si>
  <si>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</si>
  <si>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</si>
  <si>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</si>
  <si>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</si>
  <si>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</si>
  <si>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</si>
  <si>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</si>
  <si>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</si>
  <si>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</si>
  <si>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</si>
  <si>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</si>
  <si>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</si>
  <si>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</si>
  <si>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</si>
  <si>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</si>
  <si>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</si>
  <si>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</si>
  <si>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</si>
  <si>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</si>
  <si>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</si>
  <si>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</si>
  <si>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</si>
  <si>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</si>
  <si>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</si>
  <si>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</si>
  <si>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</si>
  <si>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</si>
  <si>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</si>
  <si>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</si>
  <si>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</si>
  <si>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</si>
  <si>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</si>
  <si>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</si>
  <si>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</si>
  <si>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</si>
  <si>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</si>
  <si>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</si>
  <si>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</si>
  <si>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</si>
  <si>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</si>
  <si>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</si>
  <si>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</si>
  <si>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</si>
  <si>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</si>
  <si>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</si>
  <si>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</si>
  <si>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</si>
  <si>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</si>
  <si>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</si>
  <si>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</si>
  <si>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</si>
  <si>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</si>
  <si>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</si>
  <si>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</si>
  <si>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</si>
  <si>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</si>
  <si>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</si>
  <si>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</si>
  <si>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</si>
  <si>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</si>
  <si>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</si>
  <si>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</si>
  <si>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</si>
  <si>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</si>
  <si>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</si>
  <si>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</si>
  <si>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</si>
  <si>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</si>
  <si>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</si>
  <si>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</si>
  <si>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</si>
  <si>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</si>
  <si>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</si>
  <si>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</si>
  <si>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</si>
  <si>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</si>
  <si>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</si>
  <si>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</si>
  <si>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</si>
  <si>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</si>
  <si>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</si>
  <si>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</si>
  <si>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</si>
  <si>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</si>
  <si>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</si>
  <si>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</si>
  <si>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</si>
  <si>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</si>
  <si>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</si>
  <si>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</si>
  <si>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</si>
  <si>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</si>
  <si>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</si>
  <si>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</si>
  <si>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</si>
  <si>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</si>
  <si>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</si>
  <si>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</si>
  <si>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</si>
  <si>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</si>
  <si>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</si>
  <si>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</si>
  <si>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</si>
  <si>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</si>
  <si>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</si>
  <si>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</si>
  <si>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</si>
  <si>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</si>
  <si>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</si>
  <si>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</si>
  <si>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</si>
  <si>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</si>
  <si>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</si>
  <si>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</si>
  <si>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</si>
  <si>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</si>
  <si>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</si>
  <si>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</si>
  <si>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</si>
  <si>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</si>
  <si>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</si>
  <si>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</si>
  <si>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</si>
  <si>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</si>
  <si>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</si>
  <si>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</si>
  <si>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</si>
  <si>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</si>
  <si>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</si>
  <si>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</si>
  <si>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</si>
  <si>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</si>
  <si>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</si>
  <si>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</si>
  <si>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</si>
  <si>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</si>
  <si>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</si>
  <si>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</si>
  <si>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</si>
  <si>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</si>
  <si>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</si>
  <si>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</si>
  <si>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</si>
  <si>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</si>
  <si>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</si>
  <si>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</si>
  <si>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</si>
  <si>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</si>
  <si>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</si>
  <si>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</si>
  <si>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</si>
  <si>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</si>
  <si>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</si>
  <si>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</si>
  <si>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</si>
  <si>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</si>
  <si>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</si>
  <si>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</si>
  <si>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</si>
  <si>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</si>
  <si>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</si>
  <si>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</si>
  <si>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</si>
  <si>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</si>
  <si>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</si>
  <si>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</si>
  <si>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</si>
  <si>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</si>
  <si>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</si>
  <si>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</si>
  <si>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</si>
  <si>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</si>
  <si>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</si>
  <si>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</si>
  <si>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</si>
  <si>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</si>
  <si>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</si>
  <si>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</si>
  <si>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</si>
  <si>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</si>
  <si>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</si>
  <si>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</si>
  <si>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</si>
  <si>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</si>
  <si>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</si>
  <si>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</si>
  <si>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</si>
  <si>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</si>
  <si>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</si>
  <si>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</si>
  <si>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</si>
  <si>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</si>
  <si>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</si>
  <si>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</si>
  <si>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</si>
  <si>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</si>
  <si>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</si>
  <si>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</si>
  <si>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</si>
  <si>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</si>
  <si>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</si>
  <si>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</si>
  <si>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</si>
  <si>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</si>
  <si>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</si>
  <si>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</si>
  <si>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</si>
  <si>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</si>
  <si>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</si>
  <si>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</si>
  <si>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</si>
  <si>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</si>
  <si>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</si>
  <si>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</si>
  <si>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</si>
  <si>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</si>
  <si>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</si>
  <si>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</si>
  <si>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</si>
  <si>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</si>
  <si>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</si>
  <si>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</si>
  <si>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</si>
  <si>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</si>
  <si>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</si>
  <si>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</si>
  <si>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</si>
  <si>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</si>
  <si>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</si>
  <si>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</si>
  <si>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</si>
  <si>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</si>
  <si>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</si>
  <si>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</si>
  <si>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</si>
  <si>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</si>
  <si>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</si>
  <si>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</si>
  <si>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</si>
  <si>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</si>
  <si>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</si>
  <si>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</si>
  <si>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</si>
  <si>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</si>
  <si>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</si>
  <si>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</si>
  <si>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</si>
  <si>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</si>
  <si>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</si>
  <si>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</si>
  <si>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</si>
  <si>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</si>
  <si>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</si>
  <si>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</si>
  <si>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</si>
  <si>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</si>
  <si>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</si>
  <si>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</si>
  <si>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</si>
  <si>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</si>
  <si>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</si>
  <si>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</si>
  <si>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</si>
  <si>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</si>
  <si>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</si>
  <si>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</si>
  <si>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</si>
  <si>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</si>
  <si>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</si>
  <si>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</si>
  <si>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</si>
  <si>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</si>
  <si>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</si>
  <si>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</si>
  <si>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</si>
  <si>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</si>
  <si>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</si>
  <si>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</si>
  <si>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</si>
  <si>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</si>
  <si>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</si>
  <si>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</si>
  <si>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</si>
  <si>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</si>
  <si>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</si>
  <si>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</si>
  <si>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</si>
  <si>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</si>
  <si>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</si>
  <si>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</si>
  <si>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</si>
  <si>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</si>
  <si>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</si>
  <si>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</si>
  <si>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</si>
  <si>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</si>
  <si>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</si>
  <si>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</si>
  <si>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</si>
  <si>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</si>
  <si>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</si>
  <si>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</si>
  <si>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</si>
  <si>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</si>
  <si>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</si>
  <si>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</si>
  <si>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</si>
  <si>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</si>
  <si>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</si>
  <si>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</si>
  <si>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</si>
  <si>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</si>
  <si>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</si>
  <si>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</si>
  <si>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</si>
  <si>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</si>
  <si>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</si>
  <si>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</si>
  <si>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</si>
  <si>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</si>
  <si>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</si>
  <si>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</si>
  <si>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</si>
  <si>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</si>
  <si>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</si>
  <si>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</si>
  <si>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</si>
  <si>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</si>
  <si>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</si>
  <si>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</si>
  <si>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</si>
  <si>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</si>
  <si>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</si>
  <si>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</si>
  <si>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</si>
  <si>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</si>
  <si>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</si>
  <si>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</si>
  <si>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</si>
  <si>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</si>
  <si>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</si>
  <si>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</si>
  <si>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</si>
  <si>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</si>
  <si>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</si>
  <si>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</si>
  <si>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</si>
  <si>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</si>
  <si>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</si>
  <si>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</si>
  <si>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</si>
  <si>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</si>
  <si>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</si>
  <si>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</si>
  <si>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</si>
  <si>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</si>
  <si>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</si>
  <si>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</si>
  <si>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</si>
  <si>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</si>
  <si>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</si>
  <si>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</si>
  <si>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</si>
  <si>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</si>
  <si>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</si>
  <si>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</si>
  <si>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</si>
  <si>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</si>
  <si>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</si>
  <si>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</si>
  <si>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</si>
  <si>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</si>
  <si>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</si>
  <si>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</si>
  <si>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</si>
  <si>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</si>
  <si>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</si>
  <si>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</si>
  <si>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</si>
  <si>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</si>
  <si>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</si>
  <si>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</si>
  <si>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</si>
  <si>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</si>
  <si>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</si>
  <si>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</si>
  <si>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</si>
  <si>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</si>
  <si>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</si>
  <si>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</si>
  <si>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</si>
  <si>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</si>
  <si>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</si>
  <si>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</si>
  <si>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</si>
  <si>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</si>
  <si>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</si>
  <si>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</si>
  <si>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</si>
  <si>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</si>
  <si>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</si>
  <si>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</si>
  <si>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</si>
  <si>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</si>
  <si>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</si>
  <si>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</si>
  <si>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</si>
  <si>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</si>
  <si>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</si>
  <si>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</si>
  <si>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</si>
  <si>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</si>
  <si>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</si>
  <si>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</si>
  <si>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</si>
  <si>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</si>
  <si>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</si>
  <si>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</si>
  <si>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</si>
  <si>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</si>
  <si>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</si>
  <si>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</si>
  <si>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</si>
  <si>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</si>
  <si>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</si>
  <si>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</si>
  <si>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</si>
  <si>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</si>
  <si>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</si>
  <si>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</si>
  <si>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</si>
  <si>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</si>
  <si>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</si>
  <si>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</si>
  <si>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</si>
  <si>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</si>
  <si>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</si>
  <si>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</si>
  <si>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</si>
  <si>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</si>
  <si>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</si>
  <si>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</si>
  <si>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</si>
  <si>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</si>
  <si>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</si>
  <si>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</si>
  <si>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</si>
  <si>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</si>
  <si>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</si>
  <si>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</si>
  <si>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</si>
  <si>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</si>
  <si>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</si>
  <si>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</si>
  <si>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</si>
  <si>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</si>
  <si>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</si>
  <si>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</si>
  <si>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</si>
  <si>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</si>
  <si>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</si>
  <si>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</si>
  <si>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</si>
  <si>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</si>
  <si>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</si>
  <si>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</si>
  <si>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</si>
  <si>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</si>
  <si>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</si>
  <si>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</si>
  <si>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</si>
  <si>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</si>
  <si>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</si>
  <si>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</si>
  <si>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</si>
  <si>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</si>
  <si>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</si>
  <si>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</si>
  <si>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</si>
  <si>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</si>
  <si>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</si>
  <si>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</si>
  <si>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</si>
  <si>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</si>
  <si>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</si>
  <si>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</si>
  <si>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</si>
  <si>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</si>
  <si>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</si>
  <si>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</si>
  <si>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</si>
  <si>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</si>
  <si>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</si>
  <si>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</si>
  <si>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</si>
  <si>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</si>
  <si>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</si>
  <si>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</si>
  <si>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</si>
  <si>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</si>
  <si>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</si>
  <si>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</si>
  <si>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</si>
  <si>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</si>
  <si>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</si>
  <si>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</si>
  <si>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</si>
  <si>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</si>
  <si>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</si>
  <si>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</si>
  <si>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</si>
  <si>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</si>
  <si>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</si>
  <si>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</si>
  <si>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</si>
  <si>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</si>
  <si>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</si>
  <si>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</si>
  <si>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</si>
  <si>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</si>
  <si>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</si>
  <si>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</si>
  <si>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</si>
  <si>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</si>
  <si>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</si>
  <si>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</si>
  <si>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</si>
  <si>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</si>
  <si>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</si>
  <si>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</si>
  <si>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</si>
  <si>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</si>
  <si>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</si>
  <si>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</si>
  <si>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</si>
  <si>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</si>
  <si>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</si>
  <si>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</si>
  <si>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</si>
  <si>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</si>
  <si>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</si>
  <si>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</si>
  <si>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</si>
  <si>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</si>
  <si>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</si>
  <si>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</si>
  <si>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</si>
  <si>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</si>
  <si>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</si>
  <si>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</si>
  <si>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</si>
  <si>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</si>
  <si>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</si>
  <si>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</si>
  <si>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</si>
  <si>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</si>
  <si>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</si>
  <si>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</si>
  <si>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</si>
  <si>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</si>
  <si>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</si>
  <si>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</si>
  <si>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</si>
  <si>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</si>
  <si>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</si>
  <si>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</si>
  <si>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</si>
  <si>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</si>
  <si>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</si>
  <si>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</si>
  <si>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</si>
  <si>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</si>
  <si>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</si>
  <si>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</si>
  <si>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</si>
  <si>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</si>
  <si>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</si>
  <si>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</si>
  <si>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</si>
  <si>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</si>
  <si>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</si>
  <si>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</si>
  <si>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</si>
  <si>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</si>
  <si>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</si>
  <si>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</si>
  <si>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</si>
  <si>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</si>
  <si>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</si>
  <si>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</si>
  <si>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</si>
  <si>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</si>
  <si>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</si>
  <si>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</si>
  <si>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</si>
  <si>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</si>
  <si>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</si>
  <si>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</si>
  <si>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</si>
  <si>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</si>
  <si>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</si>
  <si>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</si>
  <si>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</si>
  <si>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</si>
  <si>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</si>
  <si>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</si>
  <si>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</si>
  <si>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</si>
  <si>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</si>
  <si>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</si>
  <si>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</si>
  <si>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</si>
  <si>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</si>
  <si>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</si>
  <si>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</si>
  <si>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</si>
  <si>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</si>
  <si>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</si>
  <si>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</si>
  <si>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</si>
  <si>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</si>
  <si>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</si>
  <si>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</si>
  <si>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</si>
  <si>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</si>
  <si>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</si>
  <si>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</si>
  <si>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</si>
  <si>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</si>
  <si>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</si>
  <si>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</si>
  <si>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</si>
  <si>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</si>
  <si>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</si>
  <si>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</si>
  <si>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</si>
  <si>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</si>
  <si>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</si>
  <si>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</si>
  <si>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</si>
  <si>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</si>
  <si>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</si>
  <si>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</si>
  <si>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</si>
  <si>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</si>
  <si>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</si>
  <si>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</si>
  <si>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</si>
  <si>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</si>
  <si>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</si>
  <si>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</si>
  <si>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</si>
  <si>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</si>
  <si>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</si>
  <si>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</si>
  <si>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</si>
  <si>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</si>
  <si>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</si>
  <si>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</si>
  <si>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</si>
  <si>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</si>
  <si>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</si>
  <si>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</si>
  <si>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</si>
  <si>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</si>
  <si>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</si>
  <si>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</si>
  <si>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</si>
  <si>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</si>
  <si>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</si>
  <si>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</si>
  <si>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</si>
  <si>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</si>
  <si>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</si>
  <si>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</si>
  <si>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</si>
  <si>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</si>
  <si>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</si>
  <si>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</si>
  <si>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</si>
  <si>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</si>
  <si>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</si>
  <si>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</si>
  <si>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</si>
  <si>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</si>
  <si>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</si>
  <si>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</si>
  <si>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</si>
  <si>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</si>
  <si>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</si>
  <si>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</si>
  <si>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</si>
  <si>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</si>
  <si>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</si>
  <si>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</si>
  <si>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</si>
  <si>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</si>
  <si>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</si>
  <si>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</si>
  <si>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</si>
  <si>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</si>
  <si>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</si>
  <si>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</si>
  <si>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</si>
  <si>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</si>
  <si>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</si>
  <si>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</si>
  <si>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</si>
  <si>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</si>
  <si>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</si>
  <si>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</si>
  <si>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</si>
  <si>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</si>
  <si>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</si>
  <si>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</si>
  <si>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</si>
  <si>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</si>
  <si>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</si>
  <si>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</si>
  <si>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</si>
  <si>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</si>
  <si>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</si>
  <si>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</si>
  <si>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</si>
  <si>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</si>
  <si>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</si>
  <si>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</si>
  <si>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</si>
  <si>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</si>
  <si>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</si>
  <si>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</si>
  <si>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</si>
  <si>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</si>
  <si>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</si>
  <si>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</si>
  <si>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</si>
  <si>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</si>
  <si>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</si>
  <si>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</si>
  <si>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</si>
  <si>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</si>
  <si>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</si>
  <si>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</si>
  <si>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</si>
  <si>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</si>
  <si>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</si>
  <si>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</si>
  <si>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</si>
  <si>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</si>
  <si>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</si>
  <si>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</si>
  <si>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</si>
  <si>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</si>
  <si>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</si>
  <si>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</si>
  <si>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</si>
  <si>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</si>
  <si>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</si>
  <si>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</si>
  <si>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</si>
  <si>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</si>
  <si>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</si>
  <si>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</si>
  <si>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</si>
  <si>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</si>
  <si>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</si>
  <si>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</si>
  <si>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</si>
  <si>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</si>
  <si>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</si>
  <si>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</si>
  <si>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</si>
  <si>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</si>
  <si>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</si>
  <si>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</si>
  <si>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</si>
  <si>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</si>
  <si>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</si>
  <si>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</si>
  <si>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</si>
  <si>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</si>
  <si>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</si>
  <si>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</si>
  <si>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</si>
  <si>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</si>
  <si>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</si>
  <si>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</si>
  <si>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</si>
  <si>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</si>
  <si>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</si>
  <si>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</si>
  <si>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</si>
  <si>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</si>
  <si>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</si>
  <si>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</si>
  <si>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</si>
  <si>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</si>
  <si>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</si>
  <si>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</si>
  <si>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</si>
  <si>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</si>
  <si>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</si>
  <si>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</si>
  <si>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</si>
  <si>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</si>
  <si>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</si>
  <si>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</si>
  <si>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</si>
  <si>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</si>
  <si>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</si>
  <si>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</si>
  <si>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</si>
  <si>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</si>
  <si>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</si>
  <si>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</si>
  <si>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</si>
  <si>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</si>
  <si>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</si>
  <si>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</si>
  <si>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</si>
  <si>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</si>
  <si>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</si>
  <si>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</si>
  <si>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</si>
  <si>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</si>
  <si>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</si>
  <si>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</si>
  <si>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</si>
  <si>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</si>
  <si>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</si>
  <si>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</si>
  <si>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</si>
  <si>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</si>
  <si>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</si>
  <si>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</si>
  <si>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</si>
  <si>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</si>
  <si>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</si>
  <si>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</si>
  <si>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</si>
  <si>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</si>
  <si>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</si>
  <si>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</si>
  <si>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</si>
  <si>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</si>
  <si>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</si>
  <si>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</si>
  <si>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</si>
  <si>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</si>
  <si>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</si>
  <si>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</si>
  <si>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</si>
  <si>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</si>
  <si>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</si>
  <si>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</si>
  <si>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</si>
  <si>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</si>
  <si>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</si>
  <si>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</si>
  <si>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</si>
  <si>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</si>
  <si>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</si>
  <si>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</si>
  <si>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</si>
  <si>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</si>
  <si>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</si>
  <si>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</si>
  <si>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</si>
  <si>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</si>
  <si>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</si>
  <si>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</si>
  <si>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</si>
  <si>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</si>
  <si>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</si>
  <si>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</si>
  <si>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</si>
  <si>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</si>
  <si>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</si>
  <si>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</si>
  <si>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</si>
  <si>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</si>
  <si>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</si>
  <si>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</si>
  <si>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</si>
  <si>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</si>
  <si>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</si>
  <si>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</si>
  <si>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</si>
  <si>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</si>
  <si>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</si>
  <si>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</si>
  <si>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</si>
  <si>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</si>
  <si>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</si>
  <si>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</si>
  <si>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</si>
  <si>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</si>
  <si>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</si>
  <si>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</si>
  <si>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</si>
  <si>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</si>
  <si>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</si>
  <si>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</si>
  <si>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</si>
  <si>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</si>
  <si>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</si>
  <si>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</si>
  <si>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</si>
  <si>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</si>
  <si>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</si>
  <si>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</si>
  <si>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</si>
  <si>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</si>
  <si>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</si>
  <si>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</si>
  <si>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</si>
  <si>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</si>
  <si>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</si>
  <si>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</si>
  <si>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</si>
  <si>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</si>
  <si>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</si>
  <si>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</si>
  <si>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</si>
  <si>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</si>
  <si>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</si>
  <si>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</si>
  <si>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</si>
  <si>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</si>
  <si>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</si>
  <si>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</si>
  <si>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</si>
  <si>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</si>
  <si>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</si>
  <si>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</si>
  <si>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</si>
  <si>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</si>
  <si>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</si>
  <si>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</si>
  <si>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</si>
  <si>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</si>
  <si>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</si>
  <si>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</si>
  <si>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</si>
  <si>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</si>
  <si>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</si>
  <si>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</si>
  <si>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</si>
  <si>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</si>
  <si>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</si>
  <si>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</si>
  <si>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</si>
  <si>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</si>
  <si>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</si>
  <si>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</si>
  <si>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</si>
  <si>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</si>
  <si>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</si>
  <si>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</si>
  <si>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</si>
  <si>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</si>
  <si>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</si>
  <si>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</si>
  <si>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</si>
  <si>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</si>
  <si>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</si>
  <si>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</si>
  <si>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</si>
  <si>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</si>
  <si>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</si>
  <si>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</si>
  <si>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</si>
  <si>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</si>
  <si>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</si>
  <si>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</si>
  <si>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</si>
  <si>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</si>
  <si>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</si>
  <si>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</si>
  <si>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</si>
  <si>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</si>
  <si>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</si>
  <si>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</si>
  <si>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</si>
  <si>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</si>
  <si>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</si>
  <si>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</si>
  <si>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</si>
  <si>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</si>
  <si>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</si>
  <si>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</si>
  <si>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</si>
  <si>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</si>
  <si>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</si>
  <si>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</si>
  <si>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</si>
  <si>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</si>
  <si>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</si>
  <si>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</si>
  <si>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</si>
  <si>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</si>
  <si>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</si>
  <si>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</si>
  <si>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</si>
  <si>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</si>
  <si>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</si>
  <si>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</si>
  <si>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</si>
  <si>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</si>
  <si>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</si>
  <si>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</si>
  <si>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</si>
  <si>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</si>
  <si>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</si>
  <si>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</si>
  <si>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</si>
  <si>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</si>
  <si>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</si>
  <si>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</si>
  <si>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</si>
  <si>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</si>
  <si>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</si>
  <si>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</si>
  <si>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</si>
  <si>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</si>
  <si>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</si>
  <si>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</si>
  <si>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</si>
  <si>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</si>
  <si>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</si>
  <si>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</si>
  <si>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</si>
  <si>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</si>
  <si>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</si>
  <si>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</si>
  <si>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</si>
  <si>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</si>
  <si>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</si>
  <si>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</si>
  <si>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</si>
  <si>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</si>
  <si>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</si>
  <si>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</si>
  <si>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</si>
  <si>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</si>
  <si>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</si>
  <si>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</si>
  <si>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</si>
  <si>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</si>
  <si>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</si>
  <si>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</si>
  <si>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</si>
  <si>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</si>
  <si>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</si>
  <si>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</si>
  <si>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</si>
  <si>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</si>
  <si>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</si>
  <si>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</si>
  <si>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</si>
  <si>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</si>
  <si>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</si>
  <si>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</si>
  <si>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</si>
  <si>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</si>
  <si>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</si>
  <si>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</si>
  <si>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</si>
  <si>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</si>
  <si>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</si>
  <si>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</si>
  <si>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</si>
  <si>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</si>
  <si>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</si>
  <si>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</si>
  <si>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</si>
  <si>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</si>
  <si>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</si>
  <si>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</si>
  <si>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</si>
  <si>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</si>
  <si>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</si>
  <si>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</si>
  <si>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</si>
  <si>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</si>
  <si>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</si>
  <si>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</si>
  <si>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</si>
  <si>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</si>
  <si>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</si>
  <si>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</si>
  <si>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</si>
  <si>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</si>
  <si>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</si>
  <si>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</si>
  <si>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</si>
  <si>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</si>
  <si>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</si>
  <si>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</si>
  <si>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</si>
  <si>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</si>
  <si>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</si>
  <si>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</si>
  <si>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</si>
  <si>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</si>
  <si>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</si>
  <si>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</si>
  <si>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</si>
  <si>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</si>
  <si>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</si>
  <si>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</si>
  <si>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</si>
  <si>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</si>
  <si>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</si>
  <si>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</si>
  <si>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</si>
  <si>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</si>
  <si>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</si>
  <si>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</si>
  <si>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</si>
  <si>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</si>
  <si>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</si>
  <si>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</si>
  <si>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</si>
  <si>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</si>
  <si>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</si>
  <si>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</si>
  <si>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</si>
  <si>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</si>
  <si>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</si>
  <si>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</si>
  <si>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</si>
  <si>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</si>
  <si>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</si>
  <si>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</si>
  <si>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</si>
  <si>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</si>
  <si>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</si>
  <si>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</si>
  <si>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</si>
  <si>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</si>
  <si>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</si>
  <si>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</si>
  <si>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</si>
  <si>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</si>
  <si>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</si>
  <si>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</si>
  <si>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</si>
  <si>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</si>
  <si>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</si>
  <si>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</si>
  <si>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</si>
  <si>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</si>
  <si>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</si>
  <si>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</si>
  <si>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</si>
  <si>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</si>
  <si>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</si>
  <si>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</si>
  <si>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</si>
  <si>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</si>
  <si>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</si>
  <si>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</si>
  <si>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</si>
  <si>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</si>
  <si>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</si>
  <si>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</si>
  <si>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</si>
  <si>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</si>
  <si>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</si>
  <si>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</si>
  <si>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</si>
  <si>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</si>
  <si>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</si>
  <si>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</si>
  <si>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</si>
  <si>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</si>
  <si>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</si>
  <si>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</si>
  <si>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</si>
  <si>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</si>
  <si>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</si>
  <si>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</si>
  <si>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</si>
  <si>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</si>
  <si>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</si>
  <si>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</si>
  <si>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</si>
  <si>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</si>
  <si>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</si>
  <si>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</si>
  <si>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</si>
  <si>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</si>
  <si>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</si>
  <si>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</si>
  <si>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</si>
  <si>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</si>
  <si>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</si>
  <si>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</si>
  <si>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</si>
  <si>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</si>
  <si>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</si>
  <si>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</si>
  <si>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</si>
  <si>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</si>
  <si>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</si>
  <si>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</si>
  <si>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</si>
  <si>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</si>
  <si>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</si>
  <si>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</si>
  <si>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</si>
  <si>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</si>
  <si>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</si>
  <si>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</si>
  <si>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</si>
  <si>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</si>
  <si>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</si>
  <si>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</si>
  <si>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</si>
  <si>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</si>
  <si>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</si>
  <si>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</si>
  <si>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</si>
  <si>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</si>
  <si>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</si>
  <si>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</si>
  <si>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</si>
  <si>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</si>
  <si>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</si>
  <si>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</si>
  <si>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</si>
  <si>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</si>
  <si>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</si>
  <si>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</si>
  <si>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</si>
  <si>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</si>
  <si>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</si>
  <si>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</si>
  <si>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</si>
  <si>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</si>
  <si>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</si>
  <si>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</si>
  <si>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</si>
  <si>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</si>
  <si>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</si>
  <si>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</si>
  <si>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</si>
  <si>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</si>
  <si>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</si>
  <si>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</si>
  <si>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</si>
  <si>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</si>
  <si>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</si>
  <si>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</si>
  <si>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</si>
  <si>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</si>
  <si>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</si>
  <si>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</si>
  <si>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</si>
  <si>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</si>
  <si>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</si>
  <si>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</si>
  <si>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</si>
  <si>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</si>
  <si>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</si>
  <si>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</si>
  <si>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</si>
  <si>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</si>
  <si>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</si>
  <si>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</si>
  <si>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</si>
  <si>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</si>
  <si>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</si>
  <si>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</si>
  <si>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</si>
  <si>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</si>
  <si>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</si>
  <si>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</si>
  <si>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</si>
  <si>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</si>
  <si>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</si>
  <si>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</si>
  <si>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</si>
  <si>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</si>
  <si>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</si>
  <si>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</si>
  <si>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</si>
  <si>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</si>
  <si>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</si>
  <si>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</si>
  <si>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</si>
  <si>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</si>
  <si>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</si>
  <si>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</si>
  <si>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</si>
  <si>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</si>
  <si>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</si>
  <si>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</si>
  <si>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</si>
  <si>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</si>
  <si>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</si>
  <si>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</si>
  <si>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</si>
  <si>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</si>
  <si>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</si>
  <si>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</si>
  <si>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</si>
  <si>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</si>
  <si>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</si>
  <si>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</si>
  <si>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</si>
  <si>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</si>
  <si>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</si>
  <si>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</si>
  <si>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</si>
  <si>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</si>
  <si>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</si>
  <si>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</si>
  <si>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</si>
  <si>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</si>
  <si>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</si>
  <si>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</si>
  <si>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</si>
  <si>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</si>
  <si>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</si>
  <si>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</si>
  <si>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</si>
  <si>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</si>
  <si>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</si>
  <si>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</si>
  <si>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</si>
  <si>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</si>
  <si>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</si>
  <si>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</si>
  <si>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</si>
  <si>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</si>
  <si>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</si>
  <si>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</si>
  <si>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</si>
  <si>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</si>
  <si>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</si>
  <si>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</si>
  <si>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</si>
  <si>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</si>
  <si>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</si>
  <si>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</si>
  <si>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</si>
  <si>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</si>
  <si>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</si>
  <si>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</si>
  <si>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</si>
  <si>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</si>
  <si>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</si>
  <si>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</si>
  <si>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</si>
  <si>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</si>
  <si>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</si>
  <si>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</si>
  <si>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</si>
  <si>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</si>
  <si>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</si>
  <si>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</si>
  <si>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</si>
  <si>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</si>
  <si>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</si>
  <si>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</si>
  <si>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</si>
  <si>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</si>
  <si>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</si>
  <si>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</si>
  <si>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</si>
  <si>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</si>
  <si>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</si>
  <si>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</si>
  <si>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</si>
  <si>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</si>
  <si>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</si>
  <si>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</si>
  <si>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</si>
  <si>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</si>
  <si>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</si>
  <si>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</si>
  <si>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</si>
  <si>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</si>
  <si>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</si>
  <si>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</si>
  <si>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</si>
  <si>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</si>
  <si>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</si>
  <si>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</si>
  <si>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</si>
  <si>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</si>
  <si>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</si>
  <si>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</si>
  <si>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</si>
  <si>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</si>
  <si>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</si>
  <si>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</si>
  <si>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</si>
  <si>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</si>
  <si>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</si>
  <si>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</si>
  <si>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</si>
  <si>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</si>
  <si>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</si>
  <si>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</si>
  <si>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</si>
  <si>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</si>
  <si>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</si>
  <si>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</si>
  <si>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</si>
  <si>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</si>
  <si>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</si>
  <si>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</si>
  <si>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</si>
  <si>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</si>
  <si>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</si>
  <si>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</si>
  <si>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</si>
  <si>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</si>
  <si>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</si>
  <si>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</si>
  <si>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</si>
  <si>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</si>
  <si>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</si>
  <si>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</si>
  <si>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</si>
  <si>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</si>
  <si>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</si>
  <si>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</si>
  <si>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</si>
  <si>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</si>
  <si>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</si>
  <si>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</si>
  <si>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</si>
  <si>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</si>
  <si>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</si>
  <si>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</si>
  <si>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</si>
  <si>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</si>
  <si>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</si>
  <si>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</si>
  <si>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</si>
  <si>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</si>
  <si>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</si>
  <si>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</si>
  <si>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</si>
  <si>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</si>
  <si>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</si>
  <si>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</si>
  <si>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</si>
  <si>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</si>
  <si>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</si>
  <si>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</si>
  <si>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</si>
  <si>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</si>
  <si>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</si>
  <si>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</si>
  <si>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</si>
  <si>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</si>
  <si>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</si>
  <si>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</si>
  <si>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</si>
  <si>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</si>
  <si>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</si>
  <si>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</si>
  <si>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</si>
  <si>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</si>
  <si>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</si>
  <si>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</si>
  <si>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</si>
  <si>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</si>
  <si>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</si>
  <si>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</si>
  <si>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</si>
  <si>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</si>
  <si>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</si>
  <si>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</si>
  <si>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</si>
  <si>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</si>
  <si>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</si>
  <si>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</si>
  <si>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</si>
  <si>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</si>
  <si>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</si>
  <si>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</si>
  <si>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</si>
  <si>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</si>
  <si>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</si>
  <si>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</si>
  <si>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</si>
  <si>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</si>
  <si>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</si>
  <si>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</si>
  <si>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</si>
  <si>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</si>
  <si>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</si>
  <si>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</si>
  <si>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</si>
  <si>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</si>
  <si>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</si>
  <si>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</si>
  <si>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</si>
  <si>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</si>
  <si>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</si>
  <si>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</si>
  <si>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</si>
  <si>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</si>
  <si>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</si>
  <si>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</si>
  <si>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</si>
  <si>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</si>
  <si>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</si>
  <si>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</si>
  <si>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</si>
  <si>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</si>
  <si>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</si>
  <si>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</si>
  <si>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</si>
  <si>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</si>
  <si>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</si>
  <si>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</si>
  <si>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</si>
  <si>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</si>
  <si>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</si>
  <si>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</si>
  <si>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</si>
  <si>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</si>
  <si>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</si>
  <si>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</si>
  <si>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</si>
  <si>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</si>
  <si>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</si>
  <si>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</si>
  <si>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</si>
  <si>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</si>
  <si>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</si>
  <si>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</si>
  <si>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</si>
  <si>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</si>
  <si>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</si>
  <si>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</si>
  <si>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</si>
  <si>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</si>
  <si>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</si>
  <si>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</si>
  <si>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</si>
  <si>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</si>
  <si>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</si>
  <si>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</si>
  <si>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</si>
  <si>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</si>
  <si>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</si>
  <si>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</si>
  <si>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</si>
  <si>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</si>
  <si>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</si>
  <si>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</si>
  <si>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</si>
  <si>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</si>
  <si>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</si>
  <si>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</si>
  <si>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</si>
  <si>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</si>
  <si>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</si>
  <si>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</si>
  <si>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</si>
  <si>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</si>
  <si>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</si>
  <si>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</si>
  <si>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</si>
  <si>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</si>
  <si>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</si>
  <si>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</si>
  <si>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</si>
  <si>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</si>
  <si>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</si>
  <si>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</si>
  <si>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</si>
  <si>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</si>
  <si>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</si>
  <si>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</si>
  <si>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</si>
  <si>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</si>
  <si>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</si>
  <si>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</si>
  <si>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</si>
  <si>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</si>
  <si>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</si>
  <si>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</si>
  <si>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</si>
  <si>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</si>
  <si>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</si>
  <si>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</si>
  <si>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</si>
  <si>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</si>
  <si>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</si>
  <si>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</si>
  <si>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</si>
  <si>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</si>
  <si>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</si>
  <si>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</si>
  <si>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</si>
  <si>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</si>
  <si>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</si>
  <si>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</si>
  <si>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</si>
  <si>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</si>
  <si>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</si>
  <si>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</si>
  <si>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</si>
  <si>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</si>
  <si>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</si>
  <si>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</si>
  <si>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</si>
  <si>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</si>
  <si>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</si>
  <si>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</si>
  <si>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</si>
  <si>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</si>
  <si>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</si>
  <si>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</si>
  <si>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</si>
  <si>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</si>
  <si>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</si>
  <si>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</si>
  <si>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</si>
  <si>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</si>
  <si>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</si>
  <si>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</si>
  <si>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</si>
  <si>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</si>
  <si>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</si>
  <si>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</si>
  <si>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</si>
  <si>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</si>
  <si>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</si>
  <si>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</si>
  <si>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</si>
  <si>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</si>
  <si>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</si>
  <si>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</si>
  <si>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</si>
  <si>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</si>
  <si>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</si>
  <si>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</si>
  <si>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</si>
  <si>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</si>
  <si>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</si>
  <si>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</si>
  <si>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</si>
  <si>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</si>
  <si>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</si>
  <si>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</si>
  <si>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</si>
  <si>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</si>
  <si>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</si>
  <si>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</si>
  <si>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</si>
  <si>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</si>
  <si>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</si>
  <si>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</si>
  <si>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</si>
  <si>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</si>
  <si>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</si>
  <si>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</si>
  <si>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</si>
  <si>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</si>
  <si>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</si>
  <si>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</si>
  <si>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</si>
  <si>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</si>
  <si>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</si>
  <si>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</si>
  <si>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</si>
  <si>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</si>
  <si>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</si>
  <si>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</si>
  <si>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</si>
  <si>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</si>
  <si>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</si>
  <si>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</si>
  <si>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</si>
  <si>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</si>
  <si>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</si>
  <si>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</si>
  <si>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</si>
  <si>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</si>
  <si>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</si>
  <si>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</si>
  <si>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</si>
  <si>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</si>
  <si>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</si>
  <si>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</si>
  <si>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</si>
  <si>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</si>
  <si>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</si>
  <si>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</si>
  <si>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</si>
  <si>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</si>
  <si>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</si>
  <si>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</si>
  <si>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</si>
  <si>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</si>
  <si>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</si>
  <si>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</si>
  <si>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</si>
  <si>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</si>
  <si>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</si>
  <si>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</si>
  <si>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</si>
  <si>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</si>
  <si>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</si>
  <si>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</si>
  <si>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</si>
  <si>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</si>
  <si>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</si>
  <si>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</si>
  <si>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</si>
  <si>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</si>
  <si>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</si>
  <si>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</si>
  <si>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</si>
  <si>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</si>
  <si>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</si>
  <si>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</si>
  <si>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</si>
  <si>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</si>
  <si>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</si>
  <si>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</si>
  <si>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</si>
  <si>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</si>
  <si>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</si>
  <si>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</si>
  <si>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</si>
  <si>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</si>
  <si>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</si>
  <si>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</si>
  <si>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</si>
  <si>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</si>
  <si>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</si>
  <si>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</si>
  <si>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</si>
  <si>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</si>
  <si>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</si>
  <si>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</si>
  <si>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</si>
  <si>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</si>
  <si>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</si>
  <si>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</si>
  <si>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</si>
  <si>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</si>
  <si>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</si>
  <si>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</si>
  <si>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</si>
  <si>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</si>
  <si>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</si>
  <si>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</si>
  <si>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</si>
  <si>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</si>
  <si>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</si>
  <si>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</si>
  <si>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</si>
  <si>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</si>
  <si>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</si>
  <si>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</si>
  <si>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</si>
  <si>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</si>
  <si>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</si>
  <si>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</si>
  <si>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</si>
  <si>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</si>
  <si>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</si>
  <si>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</si>
  <si>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</si>
  <si>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</si>
  <si>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</si>
  <si>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</si>
  <si>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</si>
  <si>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</si>
  <si>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</si>
  <si>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</si>
  <si>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</si>
  <si>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</si>
  <si>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</si>
  <si>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</si>
  <si>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</si>
  <si>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</si>
  <si>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</si>
  <si>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</si>
  <si>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</si>
  <si>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</si>
  <si>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</si>
  <si>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</si>
  <si>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</si>
  <si>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</si>
  <si>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</si>
  <si>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</si>
  <si>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</si>
  <si>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</si>
  <si>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</si>
  <si>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</si>
  <si>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</si>
  <si>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</si>
  <si>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</si>
  <si>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</si>
  <si>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</si>
  <si>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</si>
  <si>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</si>
  <si>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</si>
  <si>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</si>
  <si>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</si>
  <si>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</si>
  <si>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</si>
  <si>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</si>
  <si>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</si>
  <si>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</si>
  <si>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</si>
  <si>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</si>
  <si>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</si>
  <si>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</si>
  <si>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</si>
  <si>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</si>
  <si>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</si>
  <si>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</si>
  <si>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</si>
  <si>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</si>
  <si>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</si>
  <si>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</si>
  <si>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</si>
  <si>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</si>
  <si>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</si>
  <si>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</si>
  <si>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</si>
  <si>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</si>
  <si>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</si>
  <si>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</si>
  <si>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</si>
  <si>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</si>
  <si>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</si>
  <si>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</si>
  <si>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</si>
  <si>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</si>
  <si>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</si>
  <si>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</si>
  <si>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</si>
  <si>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</si>
  <si>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</si>
  <si>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</si>
  <si>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</si>
  <si>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</si>
  <si>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</si>
  <si>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</si>
  <si>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</si>
  <si>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</si>
  <si>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</si>
  <si>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</si>
  <si>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</si>
  <si>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</si>
  <si>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</si>
  <si>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</si>
  <si>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</si>
  <si>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</si>
  <si>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</si>
  <si>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</si>
  <si>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</si>
  <si>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</si>
  <si>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</si>
  <si>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</si>
  <si>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</si>
  <si>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</si>
  <si>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</si>
  <si>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</si>
  <si>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</si>
  <si>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</si>
  <si>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</si>
  <si>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</si>
  <si>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</si>
  <si>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</si>
  <si>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</si>
  <si>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</si>
  <si>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</si>
  <si>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</si>
  <si>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</si>
  <si>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</si>
  <si>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</si>
  <si>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</si>
  <si>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</si>
  <si>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</si>
  <si>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</si>
  <si>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</si>
  <si>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</si>
  <si>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</si>
  <si>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</si>
  <si>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</si>
  <si>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</si>
  <si>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</si>
  <si>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</si>
  <si>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</si>
  <si>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</si>
  <si>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</si>
  <si>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</si>
  <si>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</si>
  <si>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</si>
  <si>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</si>
  <si>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</si>
  <si>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</si>
  <si>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</si>
  <si>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</si>
  <si>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</si>
  <si>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</si>
  <si>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</si>
  <si>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</si>
  <si>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</si>
  <si>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</si>
  <si>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</si>
  <si>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</si>
  <si>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</si>
  <si>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</si>
  <si>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</si>
  <si>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</si>
  <si>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</si>
  <si>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</si>
  <si>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</si>
  <si>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</si>
  <si>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</si>
  <si>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</si>
  <si>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</si>
  <si>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</si>
  <si>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</si>
  <si>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</si>
  <si>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</si>
  <si>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</si>
  <si>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</si>
  <si>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</si>
  <si>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</si>
  <si>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</si>
  <si>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</si>
  <si>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</si>
  <si>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</si>
  <si>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</si>
  <si>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</si>
  <si>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</si>
  <si>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</si>
  <si>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</si>
  <si>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</si>
  <si>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</si>
  <si>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</si>
  <si>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</si>
  <si>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</si>
  <si>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</si>
  <si>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</si>
  <si>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</si>
  <si>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</si>
  <si>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</si>
  <si>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</si>
  <si>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</si>
  <si>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</si>
  <si>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</si>
  <si>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</si>
  <si>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</si>
  <si>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</si>
  <si>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</si>
  <si>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</si>
  <si>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</si>
  <si>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</si>
  <si>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</si>
  <si>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</si>
  <si>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</si>
  <si>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</si>
  <si>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</si>
  <si>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</si>
  <si>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</si>
  <si>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</si>
  <si>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</si>
  <si>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</si>
  <si>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</si>
  <si>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</si>
  <si>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</si>
  <si>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</si>
  <si>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</si>
  <si>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</si>
  <si>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</si>
  <si>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</si>
  <si>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</si>
  <si>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</si>
  <si>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</si>
  <si>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</si>
  <si>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</si>
  <si>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</si>
  <si>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</si>
  <si>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</si>
  <si>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</si>
  <si>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</si>
  <si>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</si>
  <si>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</si>
  <si>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</si>
  <si>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</si>
  <si>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</si>
  <si>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</si>
  <si>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</si>
  <si>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</si>
  <si>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</si>
  <si>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</si>
  <si>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</si>
  <si>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</si>
  <si>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</si>
  <si>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</si>
  <si>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</si>
  <si>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</si>
  <si>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</si>
  <si>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</si>
  <si>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</si>
  <si>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</si>
  <si>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</si>
  <si>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</si>
  <si>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</si>
  <si>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</si>
  <si>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</si>
  <si>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</si>
  <si>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</si>
  <si>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</si>
  <si>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</si>
  <si>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</si>
  <si>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</si>
  <si>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</si>
  <si>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</si>
  <si>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</si>
  <si>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</si>
  <si>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</si>
  <si>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</si>
  <si>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</si>
  <si>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</si>
  <si>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</si>
  <si>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</si>
  <si>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</si>
  <si>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</si>
  <si>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</si>
  <si>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</si>
  <si>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</si>
  <si>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</si>
  <si>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</si>
  <si>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</si>
  <si>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</si>
  <si>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</si>
  <si>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</si>
  <si>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</si>
  <si>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</si>
  <si>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</si>
  <si>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</si>
  <si>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</si>
  <si>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</si>
  <si>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</si>
  <si>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</si>
  <si>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</si>
  <si>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</si>
  <si>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</si>
  <si>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</si>
  <si>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</si>
  <si>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</si>
  <si>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</si>
  <si>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</si>
  <si>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</si>
  <si>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</si>
  <si>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</si>
  <si>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</si>
  <si>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</si>
  <si>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</si>
  <si>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</si>
  <si>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</si>
  <si>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</si>
  <si>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</si>
  <si>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</si>
  <si>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</si>
  <si>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</si>
  <si>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</si>
  <si>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</si>
  <si>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</si>
  <si>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</si>
  <si>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</si>
  <si>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</si>
  <si>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</si>
  <si>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</si>
  <si>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</si>
  <si>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</si>
  <si>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</si>
  <si>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</si>
  <si>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</si>
  <si>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</si>
  <si>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</si>
  <si>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</si>
  <si>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</si>
  <si>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</si>
  <si>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</si>
  <si>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</si>
  <si>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</si>
  <si>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</si>
  <si>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</si>
  <si>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</si>
  <si>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</si>
  <si>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</si>
  <si>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</si>
  <si>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</si>
  <si>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</si>
  <si>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</si>
  <si>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</si>
  <si>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</si>
  <si>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</si>
  <si>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</si>
  <si>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</si>
  <si>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</si>
  <si>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</si>
  <si>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</si>
  <si>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</si>
  <si>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</si>
  <si>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</si>
  <si>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</si>
  <si>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</si>
  <si>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</si>
  <si>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</si>
  <si>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</si>
  <si>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</si>
  <si>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</si>
  <si>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</si>
  <si>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</si>
  <si>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</si>
  <si>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</si>
  <si>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</si>
  <si>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</si>
  <si>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</si>
  <si>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</si>
  <si>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</si>
  <si>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</si>
  <si>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</si>
  <si>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</si>
  <si>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</si>
  <si>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</si>
  <si>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</si>
  <si>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</si>
  <si>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</si>
  <si>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</si>
  <si>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</si>
  <si>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</si>
  <si>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</si>
  <si>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</si>
  <si>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</si>
  <si>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</si>
  <si>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</si>
  <si>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</si>
  <si>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</si>
  <si>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</si>
  <si>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</si>
  <si>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</si>
  <si>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</si>
  <si>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</si>
  <si>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</si>
  <si>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</si>
  <si>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</si>
  <si>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</si>
  <si>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</si>
  <si>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</si>
  <si>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</si>
  <si>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</si>
  <si>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</si>
  <si>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</si>
  <si>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</si>
  <si>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</si>
  <si>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</si>
  <si>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</si>
  <si>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</si>
  <si>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</si>
  <si>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</si>
  <si>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</si>
  <si>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</si>
  <si>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</si>
  <si>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</si>
  <si>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</si>
  <si>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</si>
  <si>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</si>
  <si>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</si>
  <si>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</si>
  <si>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</si>
  <si>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</si>
  <si>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</si>
  <si>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</si>
  <si>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</si>
  <si>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</si>
  <si>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</si>
  <si>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</si>
  <si>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</si>
  <si>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</si>
  <si>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</si>
  <si>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</si>
  <si>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</si>
  <si>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</si>
  <si>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</si>
  <si>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</si>
  <si>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</si>
  <si>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</si>
  <si>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</si>
  <si>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</si>
  <si>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</si>
  <si>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</si>
  <si>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</si>
  <si>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</si>
  <si>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</si>
  <si>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</si>
  <si>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</si>
  <si>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</si>
  <si>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</si>
  <si>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</si>
  <si>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</si>
  <si>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</si>
  <si>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</si>
  <si>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</si>
  <si>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</si>
  <si>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</si>
  <si>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</si>
  <si>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</si>
  <si>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</si>
  <si>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</si>
  <si>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</si>
  <si>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</si>
  <si>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</si>
  <si>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</si>
  <si>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</si>
  <si>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</si>
  <si>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</si>
  <si>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</si>
  <si>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</si>
  <si>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</si>
  <si>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</si>
  <si>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</si>
  <si>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</si>
  <si>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</si>
  <si>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</si>
  <si>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</si>
  <si>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</si>
  <si>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</si>
  <si>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</si>
  <si>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</si>
  <si>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</si>
  <si>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</si>
  <si>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</si>
  <si>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</si>
  <si>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</si>
  <si>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</si>
  <si>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</si>
  <si>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</si>
  <si>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</si>
  <si>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</si>
  <si>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</si>
  <si>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</si>
  <si>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</si>
  <si>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</si>
  <si>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</si>
  <si>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</si>
  <si>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</si>
  <si>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</si>
  <si>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</si>
  <si>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</si>
  <si>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</si>
  <si>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</si>
  <si>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</si>
  <si>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</si>
  <si>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</si>
  <si>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</si>
  <si>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</si>
  <si>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</si>
  <si>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</si>
  <si>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</si>
  <si>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</si>
  <si>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</si>
  <si>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</si>
  <si>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</si>
  <si>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</si>
  <si>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</si>
  <si>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</si>
  <si>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</si>
  <si>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</si>
  <si>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</si>
  <si>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</si>
  <si>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</si>
  <si>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</si>
  <si>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</si>
  <si>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</si>
  <si>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</si>
  <si>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</si>
  <si>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</si>
  <si>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</si>
  <si>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</si>
  <si>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</si>
  <si>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</si>
  <si>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</si>
  <si>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</si>
  <si>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</si>
  <si>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</si>
  <si>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</si>
  <si>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</si>
  <si>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</si>
  <si>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</si>
  <si>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</si>
  <si>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</si>
  <si>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</si>
  <si>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</si>
  <si>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</si>
  <si>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</si>
  <si>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</si>
  <si>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</si>
  <si>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</si>
  <si>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</si>
  <si>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</si>
  <si>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</si>
  <si>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</si>
  <si>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</si>
  <si>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</si>
  <si>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</si>
  <si>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</si>
  <si>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</si>
  <si>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</si>
  <si>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</si>
  <si>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</si>
  <si>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</si>
  <si>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</si>
  <si>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</si>
  <si>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</si>
  <si>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</si>
  <si>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</si>
  <si>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</si>
  <si>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</si>
  <si>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</si>
  <si>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</si>
  <si>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</si>
  <si>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</si>
  <si>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</si>
  <si>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</si>
  <si>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</si>
  <si>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</si>
  <si>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</si>
  <si>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</si>
  <si>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</si>
  <si>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</si>
  <si>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</si>
  <si>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</si>
  <si>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</si>
  <si>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</si>
  <si>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</si>
  <si>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</si>
  <si>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</si>
  <si>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</si>
  <si>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</si>
  <si>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</si>
  <si>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</si>
  <si>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</si>
  <si>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</si>
  <si>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</si>
  <si>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</si>
  <si>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</si>
  <si>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</si>
  <si>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</si>
  <si>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</si>
  <si>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</si>
  <si>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</si>
  <si>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</si>
  <si>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</si>
  <si>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</si>
  <si>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</si>
  <si>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</si>
  <si>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</si>
  <si>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</si>
  <si>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</si>
  <si>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</si>
  <si>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</si>
  <si>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</si>
  <si>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</si>
  <si>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</si>
  <si>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</si>
  <si>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</si>
  <si>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</si>
  <si>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</si>
  <si>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</si>
  <si>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</si>
  <si>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</si>
  <si>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</si>
  <si>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</si>
  <si>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</si>
  <si>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</si>
  <si>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</si>
  <si>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</si>
  <si>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</si>
  <si>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</si>
  <si>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</si>
  <si>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</si>
  <si>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</si>
  <si>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</si>
  <si>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</si>
  <si>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</si>
  <si>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</si>
  <si>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</si>
  <si>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</si>
  <si>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</si>
  <si>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</si>
  <si>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</si>
  <si>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</si>
  <si>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</si>
  <si>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</si>
  <si>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</si>
  <si>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</si>
  <si>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</si>
  <si>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</si>
  <si>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</si>
  <si>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</si>
  <si>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</si>
  <si>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</si>
  <si>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</si>
  <si>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</si>
  <si>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</si>
  <si>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</si>
  <si>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</si>
  <si>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</si>
  <si>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</si>
  <si>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</si>
  <si>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</si>
  <si>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</si>
  <si>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</si>
  <si>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</si>
  <si>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</si>
  <si>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</si>
  <si>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</si>
  <si>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</si>
  <si>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</si>
  <si>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</si>
  <si>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</si>
  <si>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</si>
  <si>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</si>
  <si>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</si>
  <si>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</si>
  <si>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</si>
  <si>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</si>
  <si>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</si>
  <si>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</si>
  <si>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</si>
  <si>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</si>
  <si>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</si>
  <si>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</si>
  <si>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</si>
  <si>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</si>
  <si>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</si>
  <si>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</si>
  <si>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</si>
  <si>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</si>
  <si>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</si>
  <si>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</si>
  <si>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</si>
  <si>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</si>
  <si>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</si>
  <si>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</si>
  <si>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</si>
  <si>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</si>
  <si>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</si>
  <si>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</si>
  <si>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</si>
  <si>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</si>
  <si>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</si>
  <si>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</si>
  <si>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</si>
  <si>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</si>
  <si>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</si>
  <si>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</si>
  <si>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</si>
  <si>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</si>
  <si>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</si>
  <si>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</si>
  <si>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</si>
  <si>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</si>
  <si>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</si>
  <si>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</si>
  <si>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</si>
  <si>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</si>
  <si>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</si>
  <si>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</si>
  <si>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</si>
  <si>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</si>
  <si>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</si>
  <si>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</si>
  <si>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</si>
  <si>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</si>
  <si>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</si>
  <si>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</si>
  <si>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</si>
  <si>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</si>
  <si>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</si>
  <si>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</si>
  <si>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</si>
  <si>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</si>
  <si>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</si>
  <si>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</si>
  <si>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</si>
  <si>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</si>
  <si>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</si>
  <si>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</si>
  <si>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</si>
  <si>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</si>
  <si>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</si>
  <si>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</si>
  <si>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</si>
  <si>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</si>
  <si>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</si>
  <si>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</si>
  <si>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</si>
  <si>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</si>
  <si>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</si>
  <si>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</si>
  <si>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</si>
  <si>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</si>
  <si>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</si>
  <si>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</si>
  <si>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</si>
  <si>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</si>
  <si>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</si>
  <si>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</si>
  <si>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</si>
  <si>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</si>
  <si>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</si>
  <si>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</si>
  <si>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</si>
  <si>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</si>
  <si>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</si>
  <si>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</si>
  <si>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</si>
  <si>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</si>
  <si>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</si>
  <si>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</si>
  <si>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</si>
  <si>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</si>
  <si>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</si>
  <si>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</si>
  <si>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</si>
  <si>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</si>
  <si>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</si>
  <si>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</si>
  <si>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</si>
  <si>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</si>
  <si>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</si>
  <si>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</si>
  <si>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</si>
  <si>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</si>
  <si>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</si>
  <si>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</si>
  <si>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</si>
  <si>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</si>
  <si>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</si>
  <si>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</si>
  <si>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</si>
  <si>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</si>
  <si>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</si>
  <si>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</si>
  <si>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</si>
  <si>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</si>
  <si>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</si>
  <si>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</si>
  <si>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</si>
  <si>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</si>
  <si>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</si>
  <si>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</si>
  <si>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</si>
  <si>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</si>
  <si>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</si>
  <si>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</si>
  <si>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</si>
  <si>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</si>
  <si>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</si>
  <si>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</si>
  <si>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</si>
  <si>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</si>
  <si>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</si>
  <si>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</si>
  <si>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</si>
  <si>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</si>
  <si>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</si>
  <si>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</si>
  <si>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</si>
  <si>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</si>
  <si>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</si>
  <si>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</si>
  <si>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</si>
  <si>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</si>
  <si>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</si>
  <si>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</si>
  <si>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</si>
  <si>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</si>
  <si>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</si>
  <si>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</si>
  <si>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</si>
  <si>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</si>
  <si>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</si>
  <si>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</si>
  <si>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</si>
  <si>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</si>
  <si>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</si>
  <si>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</si>
  <si>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</si>
  <si>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</si>
  <si>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</si>
  <si>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</si>
  <si>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</si>
  <si>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</si>
  <si>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</si>
  <si>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</si>
  <si>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</si>
  <si>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</si>
  <si>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</si>
  <si>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</si>
  <si>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</si>
  <si>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</si>
  <si>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</si>
  <si>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</si>
  <si>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</si>
  <si>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</si>
  <si>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</si>
  <si>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</si>
  <si>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</si>
  <si>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</si>
  <si>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</si>
  <si>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</si>
  <si>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</si>
  <si>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</si>
  <si>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</si>
  <si>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</si>
  <si>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</si>
  <si>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</si>
  <si>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</si>
  <si>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</si>
  <si>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</si>
  <si>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</si>
  <si>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</si>
  <si>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</si>
  <si>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</si>
  <si>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</si>
  <si>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</si>
  <si>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</si>
  <si>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</si>
  <si>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</si>
  <si>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</si>
  <si>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</si>
  <si>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</si>
  <si>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</si>
  <si>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</si>
  <si>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</si>
  <si>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</si>
  <si>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</si>
  <si>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</si>
  <si>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</si>
  <si>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</si>
  <si>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</si>
  <si>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</si>
  <si>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</si>
  <si>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</si>
  <si>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</si>
  <si>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</si>
  <si>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</si>
  <si>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</si>
  <si>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</si>
  <si>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</si>
  <si>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</si>
  <si>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</si>
  <si>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</si>
  <si>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</si>
  <si>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</si>
  <si>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</si>
  <si>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</si>
  <si>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</si>
  <si>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</si>
  <si>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</si>
  <si>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</si>
  <si>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</si>
  <si>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</si>
  <si>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</si>
  <si>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</si>
  <si>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</si>
  <si>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</si>
  <si>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</si>
  <si>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</si>
  <si>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</si>
  <si>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</si>
  <si>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</si>
  <si>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</si>
  <si>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</si>
  <si>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</si>
  <si>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</si>
  <si>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</si>
  <si>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</si>
  <si>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</si>
  <si>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</si>
  <si>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</si>
  <si>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</si>
  <si>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</si>
  <si>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</si>
  <si>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</si>
  <si>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</si>
  <si>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</si>
  <si>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</si>
  <si>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</si>
  <si>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</si>
  <si>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</si>
  <si>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</si>
  <si>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</si>
  <si>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</si>
  <si>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</si>
  <si>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</si>
  <si>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</si>
  <si>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</si>
  <si>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</si>
  <si>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</si>
  <si>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</si>
  <si>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</si>
  <si>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</si>
  <si>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</si>
  <si>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</si>
  <si>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</si>
  <si>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</si>
  <si>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</si>
  <si>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</si>
  <si>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</si>
  <si>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</si>
  <si>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</si>
  <si>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</si>
  <si>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</si>
  <si>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</si>
  <si>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</si>
  <si>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</si>
  <si>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</si>
  <si>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</si>
  <si>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</si>
  <si>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</si>
  <si>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</si>
  <si>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</si>
  <si>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</si>
  <si>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</si>
  <si>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</si>
  <si>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</si>
  <si>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</si>
  <si>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</si>
  <si>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</si>
  <si>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</si>
  <si>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</si>
  <si>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</si>
  <si>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</si>
  <si>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</si>
  <si>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</si>
  <si>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</si>
  <si>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</si>
  <si>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</si>
  <si>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</si>
  <si>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</si>
  <si>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</si>
  <si>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</si>
  <si>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</si>
  <si>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</si>
  <si>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</si>
  <si>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</si>
  <si>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</si>
  <si>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</si>
  <si>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</si>
  <si>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</si>
  <si>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</si>
  <si>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</si>
  <si>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</si>
  <si>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</si>
  <si>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</si>
  <si>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</si>
  <si>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</si>
  <si>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</si>
  <si>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</si>
  <si>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</si>
  <si>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</si>
  <si>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</si>
  <si>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</si>
  <si>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</si>
  <si>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</si>
  <si>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</si>
  <si>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</si>
  <si>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</si>
  <si>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</si>
  <si>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</si>
  <si>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</si>
  <si>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</si>
  <si>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</si>
  <si>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</si>
  <si>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</si>
  <si>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</si>
  <si>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</si>
  <si>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</si>
  <si>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</si>
  <si>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</si>
  <si>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</si>
  <si>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</si>
  <si>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</si>
  <si>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</si>
  <si>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</si>
  <si>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</si>
  <si>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</si>
  <si>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</si>
  <si>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</si>
  <si>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</si>
  <si>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</si>
  <si>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</si>
  <si>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</si>
  <si>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</si>
  <si>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</si>
  <si>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</si>
  <si>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</si>
  <si>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</si>
  <si>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</si>
  <si>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</si>
  <si>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</si>
  <si>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</si>
  <si>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</si>
  <si>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</si>
  <si>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</si>
  <si>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</si>
  <si>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</si>
  <si>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</si>
  <si>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</si>
  <si>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</si>
  <si>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</si>
  <si>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</si>
  <si>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</si>
  <si>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</si>
  <si>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</si>
  <si>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</si>
  <si>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</si>
  <si>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</si>
  <si>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</si>
  <si>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</si>
  <si>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</si>
  <si>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</si>
  <si>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</si>
  <si>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</si>
  <si>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</si>
  <si>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</si>
  <si>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</si>
  <si>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</si>
  <si>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</si>
  <si>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</si>
  <si>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</si>
  <si>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</si>
  <si>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</si>
  <si>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</si>
  <si>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</si>
  <si>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</si>
  <si>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</si>
  <si>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</si>
  <si>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</si>
  <si>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</si>
  <si>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</si>
  <si>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</si>
  <si>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</si>
  <si>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</si>
  <si>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</si>
  <si>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</si>
  <si>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</si>
  <si>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</si>
  <si>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</si>
  <si>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</si>
  <si>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</si>
  <si>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</si>
  <si>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</si>
  <si>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</si>
  <si>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</si>
  <si>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</si>
  <si>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</si>
  <si>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</si>
  <si>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</si>
  <si>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</si>
  <si>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</si>
  <si>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</si>
  <si>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</si>
  <si>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</si>
  <si>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</si>
  <si>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</si>
  <si>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</si>
  <si>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</si>
  <si>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</si>
  <si>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</si>
  <si>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</si>
  <si>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</si>
  <si>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</si>
  <si>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</si>
  <si>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</si>
  <si>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</si>
  <si>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</si>
  <si>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</si>
  <si>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</si>
  <si>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</si>
  <si>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</si>
  <si>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</si>
  <si>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</si>
  <si>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</si>
  <si>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</si>
  <si>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</si>
  <si>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</si>
  <si>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</si>
  <si>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</si>
  <si>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</si>
  <si>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</si>
  <si>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</si>
  <si>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</si>
  <si>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</si>
  <si>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</si>
  <si>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</si>
  <si>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</si>
  <si>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</si>
  <si>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</si>
  <si>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</si>
  <si>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</si>
  <si>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</si>
  <si>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</si>
  <si>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</si>
  <si>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</si>
  <si>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</si>
  <si>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</si>
  <si>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</si>
  <si>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</si>
  <si>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</si>
  <si>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</si>
  <si>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</si>
  <si>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</si>
  <si>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</si>
  <si>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</si>
  <si>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</si>
  <si>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</si>
  <si>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</si>
  <si>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</si>
  <si>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</si>
  <si>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</si>
  <si>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</si>
  <si>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</si>
  <si>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</si>
  <si>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</si>
  <si>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</si>
  <si>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</si>
  <si>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</si>
  <si>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</si>
  <si>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</si>
  <si>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</si>
  <si>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</si>
  <si>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</si>
  <si>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</si>
  <si>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</si>
  <si>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</si>
  <si>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</si>
  <si>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</si>
  <si>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</si>
  <si>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</si>
  <si>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</si>
  <si>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</si>
  <si>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</si>
  <si>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</si>
  <si>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</si>
  <si>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</si>
  <si>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</si>
  <si>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</si>
  <si>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</si>
  <si>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</si>
  <si>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</si>
  <si>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</si>
  <si>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</si>
  <si>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</si>
  <si>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</si>
  <si>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</si>
  <si>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</si>
  <si>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</si>
  <si>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</si>
  <si>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</si>
  <si>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</si>
  <si>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</si>
  <si>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</si>
  <si>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</si>
  <si>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</si>
  <si>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</si>
  <si>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</si>
  <si>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</si>
  <si>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</si>
  <si>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</si>
  <si>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</si>
  <si>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</si>
  <si>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</si>
  <si>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</si>
  <si>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</si>
  <si>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</si>
  <si>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</si>
  <si>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</si>
  <si>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</si>
  <si>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</si>
  <si>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</si>
  <si>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</si>
  <si>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</si>
  <si>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</si>
  <si>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</si>
  <si>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</si>
  <si>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</si>
  <si>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</si>
  <si>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</si>
  <si>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</si>
  <si>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</si>
  <si>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</si>
  <si>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</si>
  <si>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</si>
  <si>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</si>
  <si>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</si>
  <si>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</si>
  <si>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</si>
  <si>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</si>
  <si>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</si>
  <si>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</si>
  <si>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</si>
  <si>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</si>
  <si>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</si>
  <si>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</si>
  <si>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</si>
  <si>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</si>
  <si>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</si>
  <si>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</si>
  <si>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</si>
  <si>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</si>
  <si>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</si>
  <si>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</si>
  <si>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</si>
  <si>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</si>
  <si>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</si>
  <si>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</si>
  <si>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</si>
  <si>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</si>
  <si>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</si>
  <si>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</si>
  <si>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</si>
  <si>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</si>
  <si>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</si>
  <si>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</si>
  <si>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</si>
  <si>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</si>
  <si>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</si>
  <si>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</si>
  <si>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</si>
  <si>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</si>
  <si>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</si>
  <si>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</si>
  <si>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</si>
  <si>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</si>
  <si>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</si>
  <si>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</si>
  <si>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</si>
  <si>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</si>
  <si>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</si>
  <si>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</si>
  <si>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</si>
  <si>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</si>
  <si>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</si>
  <si>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</si>
  <si>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</si>
  <si>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</si>
  <si>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</si>
  <si>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</si>
  <si>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</si>
  <si>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</si>
  <si>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</si>
  <si>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</si>
  <si>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</si>
  <si>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</si>
  <si>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</si>
  <si>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</si>
  <si>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</si>
  <si>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</si>
  <si>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</si>
  <si>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</si>
  <si>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</si>
  <si>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</si>
  <si>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</si>
  <si>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</si>
  <si>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</si>
  <si>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</si>
  <si>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</si>
  <si>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</si>
  <si>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</si>
  <si>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</si>
  <si>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</si>
  <si>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</si>
  <si>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</si>
  <si>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</si>
  <si>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</si>
  <si>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</si>
  <si>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</si>
  <si>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</si>
  <si>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</si>
  <si>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</si>
  <si>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</si>
  <si>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</si>
  <si>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</si>
  <si>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</si>
  <si>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</si>
  <si>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</si>
  <si>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</si>
  <si>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</si>
  <si>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</si>
  <si>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</si>
  <si>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</si>
  <si>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</si>
  <si>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</si>
  <si>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</si>
  <si>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</si>
  <si>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</si>
  <si>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</si>
  <si>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</si>
  <si>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</si>
  <si>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</si>
  <si>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</si>
  <si>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</si>
  <si>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</si>
  <si>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</si>
  <si>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</si>
  <si>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</si>
  <si>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</si>
  <si>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</si>
  <si>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</si>
  <si>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</si>
  <si>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</si>
  <si>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</si>
  <si>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</si>
  <si>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</si>
  <si>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</si>
  <si>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</si>
  <si>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</si>
  <si>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</si>
  <si>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</si>
  <si>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</si>
  <si>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</si>
  <si>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</si>
  <si>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</si>
  <si>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</si>
  <si>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</si>
  <si>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</si>
  <si>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</si>
  <si>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</si>
  <si>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</si>
  <si>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</si>
  <si>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</si>
  <si>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</si>
  <si>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</si>
  <si>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</si>
  <si>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</si>
  <si>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</si>
  <si>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</si>
  <si>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</si>
  <si>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</si>
  <si>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</si>
  <si>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</si>
  <si>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</si>
  <si>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</si>
  <si>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</si>
  <si>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</si>
  <si>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</si>
  <si>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</si>
  <si>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</si>
  <si>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</si>
  <si>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</si>
  <si>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</si>
  <si>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</si>
  <si>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</si>
  <si>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</si>
  <si>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</si>
  <si>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</si>
  <si>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</si>
  <si>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</si>
  <si>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</si>
  <si>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</si>
  <si>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</si>
  <si>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</si>
  <si>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</si>
  <si>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</si>
  <si>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</si>
  <si>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</si>
  <si>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</si>
  <si>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</si>
  <si>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</si>
  <si>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</si>
  <si>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</si>
  <si>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</si>
  <si>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</si>
  <si>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</si>
  <si>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</si>
  <si>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</si>
  <si>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</si>
  <si>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</si>
  <si>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</si>
  <si>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</si>
  <si>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</si>
  <si>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</si>
  <si>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</si>
  <si>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</si>
  <si>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</si>
  <si>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</si>
  <si>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</si>
  <si>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</si>
  <si>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</si>
  <si>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</si>
  <si>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</si>
  <si>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</si>
  <si>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</si>
  <si>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</si>
  <si>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</si>
  <si>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</si>
  <si>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</si>
  <si>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</si>
  <si>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</si>
  <si>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</si>
  <si>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</si>
  <si>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</si>
  <si>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</si>
  <si>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</si>
  <si>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</si>
  <si>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</si>
  <si>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</si>
  <si>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</si>
  <si>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</si>
  <si>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</si>
  <si>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</si>
  <si>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</si>
  <si>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</si>
  <si>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</si>
  <si>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</si>
  <si>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</si>
  <si>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</si>
  <si>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</si>
  <si>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</si>
  <si>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</si>
  <si>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</si>
  <si>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</si>
  <si>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</si>
  <si>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</si>
  <si>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</si>
  <si>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</si>
  <si>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</si>
  <si>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</si>
  <si>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</si>
  <si>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</si>
  <si>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</si>
  <si>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</si>
  <si>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</si>
  <si>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</si>
  <si>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</si>
  <si>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</si>
  <si>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</si>
  <si>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</si>
  <si>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</si>
  <si>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</si>
  <si>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</si>
  <si>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</si>
  <si>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</si>
  <si>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</si>
  <si>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</si>
  <si>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</si>
  <si>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</si>
  <si>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</si>
  <si>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</si>
  <si>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</si>
  <si>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</si>
  <si>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</si>
  <si>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</si>
  <si>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</si>
  <si>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</si>
  <si>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</si>
  <si>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</si>
  <si>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</si>
  <si>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</si>
  <si>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</si>
  <si>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</si>
  <si>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</si>
  <si>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</si>
  <si>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</si>
  <si>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</si>
  <si>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</si>
  <si>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</si>
  <si>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</si>
  <si>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</si>
  <si>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</si>
  <si>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</si>
  <si>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</si>
  <si>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</si>
  <si>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</si>
  <si>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</si>
  <si>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</si>
  <si>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</si>
  <si>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</si>
  <si>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</si>
  <si>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</si>
  <si>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</si>
  <si>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</si>
  <si>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</si>
  <si>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</si>
  <si>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</si>
  <si>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</si>
  <si>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</si>
  <si>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</si>
  <si>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</si>
  <si>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</si>
  <si>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</si>
  <si>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</si>
  <si>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</si>
  <si>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</si>
  <si>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</si>
  <si>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</si>
  <si>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</si>
  <si>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</si>
  <si>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</si>
  <si>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</si>
  <si>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</si>
  <si>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</si>
  <si>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</si>
  <si>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</si>
  <si>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</si>
  <si>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</si>
  <si>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</si>
  <si>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</si>
  <si>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</si>
  <si>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</si>
  <si>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</si>
  <si>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</si>
  <si>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</si>
  <si>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</si>
  <si>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</si>
  <si>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</si>
  <si>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</si>
  <si>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</si>
  <si>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</si>
  <si>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</si>
  <si>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</si>
  <si>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</si>
  <si>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</si>
  <si>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</si>
  <si>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</si>
  <si>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</si>
  <si>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</si>
  <si>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</si>
  <si>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</si>
  <si>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</si>
  <si>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</si>
  <si>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</si>
  <si>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</si>
  <si>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</si>
  <si>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</si>
  <si>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</si>
  <si>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</si>
  <si>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</si>
  <si>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</si>
  <si>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</si>
  <si>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</si>
  <si>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</si>
  <si>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</si>
  <si>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</si>
  <si>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</si>
  <si>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</si>
  <si>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</si>
  <si>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</si>
  <si>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</si>
  <si>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</si>
  <si>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</si>
  <si>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</si>
  <si>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</si>
  <si>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</si>
  <si>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</si>
  <si>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</si>
  <si>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</si>
  <si>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</si>
  <si>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</si>
  <si>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</si>
  <si>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</si>
  <si>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</si>
  <si>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</si>
  <si>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</si>
  <si>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</si>
  <si>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</si>
  <si>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</si>
  <si>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</si>
  <si>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</si>
  <si>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</si>
  <si>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</si>
  <si>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</si>
  <si>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</si>
  <si>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</si>
  <si>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</si>
  <si>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</si>
  <si>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</si>
  <si>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</si>
  <si>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</si>
  <si>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</si>
  <si>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</si>
  <si>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</si>
  <si>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</si>
  <si>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</si>
  <si>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</si>
  <si>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</si>
  <si>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</si>
  <si>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</si>
  <si>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</si>
  <si>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</si>
  <si>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</si>
  <si>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</si>
  <si>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</si>
  <si>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</si>
  <si>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</si>
  <si>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</si>
  <si>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</si>
  <si>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</si>
  <si>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</si>
  <si>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</si>
  <si>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</si>
  <si>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</si>
  <si>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</si>
  <si>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</si>
  <si>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</si>
  <si>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</si>
  <si>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</si>
  <si>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</si>
  <si>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</si>
  <si>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</si>
  <si>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</si>
  <si>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</si>
  <si>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</si>
  <si>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</si>
  <si>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</si>
  <si>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</si>
  <si>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</si>
  <si>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</si>
  <si>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</si>
  <si>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</si>
  <si>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</si>
  <si>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</si>
  <si>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</si>
  <si>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</si>
  <si>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</si>
  <si>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</si>
  <si>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</si>
  <si>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</si>
  <si>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</si>
  <si>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</si>
  <si>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</si>
  <si>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</si>
  <si>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</si>
  <si>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</si>
  <si>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</si>
  <si>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</si>
  <si>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</si>
  <si>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</si>
  <si>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</si>
  <si>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</si>
  <si>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</si>
  <si>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</si>
  <si>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</si>
  <si>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</si>
  <si>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</si>
  <si>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</si>
  <si>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</si>
  <si>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</si>
  <si>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</si>
  <si>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</si>
  <si>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</si>
  <si>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</si>
  <si>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</si>
  <si>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</si>
  <si>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</si>
  <si>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</si>
  <si>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</si>
  <si>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</si>
  <si>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</si>
  <si>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</si>
  <si>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</si>
  <si>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</si>
  <si>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</si>
  <si>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</si>
  <si>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</si>
  <si>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</si>
  <si>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</si>
  <si>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</si>
  <si>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</si>
  <si>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</si>
  <si>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</si>
  <si>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</si>
  <si>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</si>
  <si>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</si>
  <si>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</si>
  <si>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</si>
  <si>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</si>
  <si>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</si>
  <si>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</si>
  <si>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</si>
  <si>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</si>
  <si>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</si>
  <si>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</si>
  <si>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</si>
  <si>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</si>
  <si>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</si>
  <si>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</si>
  <si>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</si>
  <si>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</si>
  <si>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</si>
  <si>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</si>
  <si>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</si>
  <si>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</si>
  <si>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</si>
  <si>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</si>
  <si>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</si>
  <si>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</si>
  <si>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</si>
  <si>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</si>
  <si>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</si>
  <si>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</si>
  <si>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</si>
  <si>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</si>
  <si>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</si>
  <si>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</si>
  <si>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</si>
  <si>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</si>
  <si>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</si>
  <si>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</si>
  <si>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</si>
  <si>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</si>
  <si>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</si>
  <si>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</si>
  <si>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</si>
  <si>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</si>
  <si>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</si>
  <si>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</si>
  <si>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</si>
  <si>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</si>
  <si>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</si>
  <si>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</si>
  <si>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</si>
  <si>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</si>
  <si>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</si>
  <si>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</si>
  <si>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</si>
  <si>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</si>
  <si>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</si>
  <si>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</si>
  <si>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</si>
  <si>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</si>
  <si>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</si>
  <si>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</si>
  <si>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</si>
  <si>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</si>
  <si>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</si>
  <si>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</si>
  <si>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</si>
  <si>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</si>
  <si>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</si>
  <si>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</si>
  <si>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</si>
  <si>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</si>
  <si>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</si>
  <si>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</si>
  <si>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</si>
  <si>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</si>
  <si>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</si>
  <si>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</si>
  <si>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</si>
  <si>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</si>
  <si>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</si>
  <si>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</si>
  <si>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</si>
  <si>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</si>
  <si>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</si>
  <si>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</si>
  <si>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</si>
  <si>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</si>
  <si>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</si>
  <si>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</si>
  <si>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</si>
  <si>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</si>
  <si>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</si>
  <si>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</si>
  <si>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</si>
  <si>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</si>
  <si>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</si>
  <si>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</si>
  <si>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</si>
  <si>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</si>
  <si>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</si>
  <si>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</si>
  <si>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</si>
  <si>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</si>
  <si>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</si>
  <si>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</si>
  <si>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</si>
  <si>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</si>
  <si>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</si>
  <si>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</si>
  <si>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</si>
  <si>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</si>
  <si>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</si>
  <si>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</si>
  <si>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</si>
  <si>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</si>
  <si>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</si>
  <si>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</si>
  <si>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</si>
  <si>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</si>
  <si>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</si>
  <si>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</si>
  <si>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</si>
  <si>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</si>
  <si>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</si>
  <si>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</si>
  <si>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</si>
  <si>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</si>
  <si>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</si>
  <si>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</si>
  <si>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</si>
  <si>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</si>
  <si>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</si>
  <si>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</si>
  <si>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</si>
  <si>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</si>
  <si>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</si>
  <si>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</si>
  <si>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</si>
  <si>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</si>
  <si>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</si>
  <si>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</si>
  <si>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</si>
  <si>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</si>
  <si>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</si>
  <si>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</si>
  <si>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</si>
  <si>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</si>
  <si>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</si>
  <si>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</si>
  <si>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</si>
  <si>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</si>
  <si>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</si>
  <si>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</si>
  <si>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</si>
  <si>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</si>
  <si>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</si>
  <si>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</si>
  <si>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</si>
  <si>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</si>
  <si>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</si>
  <si>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</si>
  <si>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</si>
  <si>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</si>
  <si>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</si>
  <si>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</si>
  <si>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</si>
  <si>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</si>
  <si>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</si>
  <si>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</si>
  <si>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</si>
  <si>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</si>
  <si>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</si>
  <si>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</si>
  <si>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</si>
  <si>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</si>
  <si>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</si>
  <si>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</si>
  <si>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</si>
  <si>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</si>
  <si>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</si>
  <si>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</si>
  <si>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</si>
  <si>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</si>
  <si>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</si>
  <si>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</si>
  <si>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</si>
  <si>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</si>
  <si>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</si>
  <si>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</si>
  <si>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</si>
  <si>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</si>
  <si>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</si>
  <si>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</si>
  <si>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</si>
  <si>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</si>
  <si>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</si>
  <si>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</si>
  <si>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</si>
  <si>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</si>
  <si>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</si>
  <si>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</si>
  <si>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</si>
  <si>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</si>
  <si>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</si>
  <si>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</si>
  <si>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</si>
  <si>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</si>
  <si>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</si>
  <si>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</si>
  <si>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</si>
  <si>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</si>
  <si>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</si>
  <si>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</si>
  <si>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</si>
  <si>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</si>
  <si>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</si>
  <si>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</si>
  <si>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</si>
  <si>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</si>
  <si>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</si>
  <si>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</si>
  <si>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</si>
  <si>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</si>
  <si>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</si>
  <si>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</si>
  <si>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</si>
  <si>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</si>
  <si>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</si>
  <si>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</si>
  <si>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</si>
  <si>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</si>
  <si>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</si>
  <si>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</si>
  <si>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</si>
  <si>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</si>
  <si>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</si>
  <si>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</si>
  <si>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</si>
  <si>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</si>
  <si>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</si>
  <si>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</si>
  <si>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</si>
  <si>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</si>
  <si>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</si>
  <si>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</si>
  <si>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</si>
  <si>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</si>
  <si>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</si>
  <si>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</si>
  <si>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</si>
  <si>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</si>
  <si>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</si>
  <si>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</si>
  <si>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</si>
  <si>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</si>
  <si>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</si>
  <si>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</si>
  <si>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</si>
  <si>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</si>
  <si>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</si>
  <si>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</si>
  <si>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</si>
  <si>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</si>
  <si>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</si>
  <si>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</si>
  <si>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</si>
  <si>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</si>
  <si>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</si>
  <si>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</si>
  <si>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</si>
  <si>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</si>
  <si>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</si>
  <si>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</si>
  <si>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</si>
  <si>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</si>
  <si>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</si>
  <si>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</si>
  <si>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</si>
  <si>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</si>
  <si>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</si>
  <si>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</si>
  <si>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</si>
  <si>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</si>
  <si>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</si>
  <si>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</si>
  <si>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</si>
  <si>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</si>
  <si>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</si>
  <si>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</si>
  <si>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</si>
  <si>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</si>
  <si>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</si>
  <si>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</si>
  <si>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</si>
  <si>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</si>
  <si>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</si>
  <si>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</si>
  <si>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</si>
  <si>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</si>
  <si>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</si>
  <si>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</si>
  <si>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</si>
  <si>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</si>
  <si>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</si>
  <si>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</si>
  <si>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</si>
  <si>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</si>
  <si>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</si>
  <si>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</si>
  <si>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</si>
  <si>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</si>
  <si>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</si>
  <si>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</si>
  <si>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</si>
  <si>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</si>
  <si>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</si>
  <si>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</si>
  <si>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</si>
  <si>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</si>
  <si>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</si>
  <si>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</si>
  <si>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</si>
  <si>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</si>
  <si>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</si>
  <si>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</si>
  <si>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</si>
  <si>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</si>
  <si>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</si>
  <si>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</si>
  <si>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</si>
  <si>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</si>
  <si>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</si>
  <si>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</si>
  <si>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</si>
  <si>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</si>
  <si>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</si>
  <si>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</si>
  <si>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</si>
  <si>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</si>
  <si>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</si>
  <si>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</si>
  <si>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</si>
  <si>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</si>
  <si>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</si>
  <si>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</si>
  <si>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</si>
  <si>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</si>
  <si>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</si>
  <si>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</si>
  <si>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</si>
  <si>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</si>
  <si>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</si>
  <si>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</si>
  <si>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</si>
  <si>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</si>
  <si>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</si>
  <si>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</si>
  <si>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</si>
  <si>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</si>
  <si>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</si>
  <si>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</si>
  <si>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</si>
  <si>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</si>
  <si>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</si>
  <si>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</si>
  <si>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</si>
  <si>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</si>
  <si>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</si>
  <si>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</si>
  <si>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</si>
  <si>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</si>
  <si>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</si>
  <si>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</si>
  <si>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</si>
  <si>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</si>
  <si>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</si>
  <si>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</si>
  <si>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</si>
  <si>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</si>
  <si>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</si>
  <si>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</si>
  <si>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</si>
  <si>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</si>
  <si>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</si>
  <si>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</si>
  <si>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</si>
  <si>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</si>
  <si>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</si>
  <si>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</si>
  <si>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</si>
  <si>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</si>
  <si>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</si>
  <si>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</si>
  <si>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</si>
  <si>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</si>
  <si>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</si>
  <si>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</si>
  <si>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</si>
  <si>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</si>
  <si>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</si>
  <si>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</si>
  <si>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</si>
  <si>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</si>
  <si>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</si>
  <si>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</si>
  <si>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</si>
  <si>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</si>
  <si>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</si>
  <si>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</si>
  <si>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</si>
  <si>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</si>
  <si>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</si>
  <si>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</si>
  <si>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</si>
  <si>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</si>
  <si>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</si>
  <si>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</si>
  <si>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</si>
  <si>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</si>
  <si>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</si>
  <si>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</si>
  <si>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</si>
  <si>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</si>
  <si>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</si>
  <si>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</si>
  <si>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</si>
  <si>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</si>
  <si>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</si>
  <si>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</si>
  <si>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</si>
  <si>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</si>
  <si>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</si>
  <si>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</si>
  <si>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</si>
  <si>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</si>
  <si>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</si>
  <si>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</si>
  <si>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</si>
  <si>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</si>
  <si>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</si>
  <si>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</si>
  <si>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</si>
  <si>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</si>
  <si>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</si>
  <si>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</si>
  <si>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</si>
  <si>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</si>
  <si>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</si>
  <si>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</si>
  <si>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</si>
  <si>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</si>
  <si>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</si>
  <si>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</si>
  <si>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</si>
  <si>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</si>
  <si>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</si>
  <si>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</si>
  <si>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</si>
  <si>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</si>
  <si>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</si>
  <si>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</si>
  <si>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</si>
  <si>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</si>
  <si>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</si>
  <si>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</si>
  <si>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</si>
  <si>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</si>
  <si>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</si>
  <si>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</si>
  <si>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</si>
  <si>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</si>
  <si>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</si>
  <si>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</si>
  <si>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</si>
  <si>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</si>
  <si>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</si>
  <si>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</si>
  <si>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</si>
  <si>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</si>
  <si>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</si>
  <si>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</si>
  <si>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</si>
  <si>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</si>
  <si>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</si>
  <si>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</si>
  <si>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</si>
  <si>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</si>
  <si>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</si>
  <si>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</si>
  <si>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</si>
  <si>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</si>
  <si>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</si>
  <si>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</si>
  <si>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</si>
  <si>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</si>
  <si>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</si>
  <si>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</si>
  <si>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</si>
  <si>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</si>
  <si>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</si>
  <si>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</si>
  <si>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</si>
  <si>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</si>
  <si>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</si>
  <si>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</si>
  <si>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</si>
  <si>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</si>
  <si>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</si>
  <si>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</si>
  <si>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</si>
  <si>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</si>
  <si>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</si>
  <si>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</si>
  <si>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</si>
  <si>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</si>
  <si>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</si>
  <si>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</si>
  <si>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</si>
  <si>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</si>
  <si>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</si>
  <si>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</si>
  <si>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</si>
  <si>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</si>
  <si>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</si>
  <si>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</si>
  <si>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</si>
  <si>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</si>
  <si>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</si>
  <si>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</si>
  <si>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</si>
  <si>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</si>
  <si>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</si>
  <si>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</si>
  <si>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</si>
  <si>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</si>
  <si>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</si>
  <si>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</si>
  <si>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</si>
  <si>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</si>
  <si>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</si>
  <si>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</si>
  <si>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</si>
  <si>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</si>
  <si>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</si>
  <si>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</si>
  <si>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</si>
  <si>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</si>
  <si>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</si>
  <si>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</si>
  <si>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</si>
  <si>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</si>
  <si>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</si>
  <si>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</si>
  <si>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</si>
  <si>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</si>
  <si>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</si>
  <si>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</si>
  <si>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</si>
  <si>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</si>
  <si>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</si>
  <si>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</si>
  <si>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</si>
  <si>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</si>
  <si>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</si>
  <si>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</si>
  <si>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</si>
  <si>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</si>
  <si>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</si>
  <si>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</si>
  <si>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</si>
  <si>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</si>
  <si>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</si>
  <si>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</si>
  <si>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</si>
  <si>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</si>
  <si>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</si>
  <si>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</si>
  <si>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</si>
  <si>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</si>
  <si>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</si>
  <si>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</si>
  <si>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</si>
  <si>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</si>
  <si>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</si>
  <si>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</si>
  <si>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</si>
  <si>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</si>
  <si>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</si>
  <si>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</si>
  <si>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</si>
  <si>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</si>
  <si>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</si>
  <si>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</si>
  <si>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</si>
  <si>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</si>
  <si>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</si>
  <si>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</si>
  <si>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</si>
  <si>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</si>
  <si>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</si>
  <si>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</si>
  <si>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</si>
  <si>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</si>
  <si>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</si>
  <si>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</si>
  <si>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</si>
  <si>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</si>
  <si>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</si>
  <si>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</si>
  <si>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</si>
  <si>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</si>
  <si>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</si>
  <si>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</si>
  <si>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</si>
  <si>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</si>
  <si>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</si>
  <si>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</si>
  <si>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</si>
  <si>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</si>
  <si>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</si>
  <si>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</si>
  <si>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</si>
  <si>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</si>
  <si>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</si>
  <si>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</si>
  <si>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</si>
  <si>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</si>
  <si>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</si>
  <si>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</si>
  <si>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</si>
  <si>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</si>
  <si>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</si>
  <si>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</si>
  <si>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</si>
  <si>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</si>
  <si>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</si>
  <si>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</si>
  <si>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</si>
  <si>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</si>
  <si>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</si>
  <si>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</si>
  <si>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</si>
  <si>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</si>
  <si>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</si>
  <si>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</si>
  <si>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</si>
  <si>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</si>
  <si>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</si>
  <si>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</si>
  <si>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</si>
  <si>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</si>
  <si>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</si>
  <si>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</si>
  <si>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</si>
  <si>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</si>
  <si>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</si>
  <si>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</si>
  <si>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</si>
  <si>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</si>
  <si>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</si>
  <si>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</si>
  <si>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</si>
  <si>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</si>
  <si>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</si>
  <si>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</si>
  <si>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</si>
  <si>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</si>
  <si>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</si>
  <si>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</si>
  <si>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</si>
  <si>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</si>
  <si>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</si>
  <si>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</si>
  <si>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</si>
  <si>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</si>
  <si>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</si>
  <si>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</si>
  <si>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</si>
  <si>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</si>
  <si>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</si>
  <si>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</si>
  <si>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</si>
  <si>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</si>
  <si>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</si>
  <si>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</si>
  <si>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</si>
  <si>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</si>
  <si>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</si>
  <si>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</si>
  <si>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</si>
  <si>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</si>
  <si>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</si>
  <si>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</si>
  <si>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</si>
  <si>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</si>
  <si>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</si>
  <si>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</si>
  <si>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</si>
  <si>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</si>
  <si>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</si>
  <si>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</si>
  <si>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</si>
  <si>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</si>
  <si>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</si>
  <si>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</si>
  <si>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</si>
  <si>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</si>
  <si>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</si>
  <si>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</si>
  <si>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</si>
  <si>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</si>
  <si>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</si>
  <si>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</si>
  <si>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</si>
  <si>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</si>
  <si>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</si>
  <si>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</si>
  <si>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</si>
  <si>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</si>
  <si>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</si>
  <si>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</si>
  <si>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</si>
  <si>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</si>
  <si>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</si>
  <si>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</si>
  <si>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</si>
  <si>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</si>
  <si>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</si>
  <si>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</si>
  <si>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</si>
  <si>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</si>
  <si>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</si>
  <si>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</si>
  <si>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</si>
  <si>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</si>
  <si>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</si>
  <si>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</si>
  <si>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</si>
  <si>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</si>
  <si>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</si>
  <si>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</si>
  <si>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</si>
  <si>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</si>
  <si>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</si>
  <si>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</si>
  <si>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</si>
  <si>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</si>
  <si>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</si>
  <si>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</si>
  <si>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</si>
  <si>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</si>
  <si>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</si>
  <si>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</si>
  <si>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</si>
  <si>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</si>
  <si>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</si>
  <si>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</si>
  <si>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</si>
  <si>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</si>
  <si>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</si>
  <si>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</si>
  <si>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</si>
  <si>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</si>
  <si>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</si>
  <si>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</si>
  <si>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</si>
  <si>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</si>
  <si>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</si>
  <si>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</si>
  <si>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</si>
  <si>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</si>
  <si>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</si>
  <si>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</si>
  <si>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</si>
  <si>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</si>
  <si>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</si>
  <si>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</si>
  <si>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</si>
  <si>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</si>
  <si>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</si>
  <si>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</si>
  <si>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</si>
  <si>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</si>
  <si>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</si>
  <si>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</si>
  <si>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</si>
  <si>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</si>
  <si>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</si>
  <si>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</si>
  <si>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</si>
  <si>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</si>
  <si>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</si>
  <si>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</si>
  <si>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</si>
  <si>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</si>
  <si>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</si>
  <si>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</si>
  <si>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</si>
  <si>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</si>
  <si>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</si>
  <si>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</si>
  <si>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</si>
  <si>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</si>
  <si>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</si>
  <si>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</si>
  <si>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</si>
  <si>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</si>
  <si>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</si>
  <si>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</si>
  <si>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</si>
  <si>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</si>
  <si>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</si>
  <si>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</si>
  <si>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</si>
  <si>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</si>
  <si>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</si>
  <si>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</si>
  <si>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</si>
  <si>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</si>
  <si>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</si>
  <si>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</si>
  <si>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</si>
  <si>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</si>
  <si>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</si>
  <si>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</si>
  <si>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</si>
  <si>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</si>
  <si>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</si>
  <si>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</si>
  <si>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</si>
  <si>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</si>
  <si>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</si>
  <si>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</si>
  <si>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</si>
  <si>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</si>
  <si>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</si>
  <si>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</si>
  <si>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</si>
  <si>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</si>
  <si>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</si>
  <si>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</si>
  <si>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</si>
  <si>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</si>
  <si>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</si>
  <si>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</si>
  <si>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</si>
  <si>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</si>
  <si>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</si>
  <si>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</si>
  <si>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</si>
  <si>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</si>
  <si>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</si>
  <si>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</si>
  <si>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</si>
  <si>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</si>
  <si>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</si>
  <si>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</si>
  <si>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</si>
  <si>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</si>
  <si>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</si>
  <si>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</si>
  <si>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</si>
  <si>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</si>
  <si>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</si>
  <si>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</si>
  <si>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</si>
  <si>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</si>
  <si>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</si>
  <si>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</si>
  <si>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</si>
  <si>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</si>
  <si>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</si>
  <si>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</si>
  <si>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</si>
  <si>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</si>
  <si>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</si>
  <si>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</si>
  <si>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</si>
  <si>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</si>
  <si>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</si>
  <si>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</si>
  <si>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</si>
  <si>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</si>
  <si>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</si>
  <si>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</si>
  <si>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</si>
  <si>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</si>
  <si>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</si>
  <si>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</si>
  <si>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</si>
  <si>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</si>
  <si>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</si>
  <si>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</si>
  <si>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</si>
  <si>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</si>
  <si>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</si>
  <si>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</si>
  <si>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</si>
  <si>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</si>
  <si>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</si>
  <si>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</si>
  <si>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</si>
  <si>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</si>
  <si>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</si>
  <si>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</si>
  <si>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</si>
  <si>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</si>
  <si>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</si>
  <si>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</si>
  <si>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</si>
  <si>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</si>
  <si>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</si>
  <si>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</si>
  <si>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</si>
  <si>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</si>
  <si>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</si>
  <si>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</si>
  <si>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</si>
  <si>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</si>
  <si>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</si>
  <si>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</si>
  <si>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</si>
  <si>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</si>
  <si>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</si>
  <si>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</si>
  <si>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</si>
  <si>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</si>
  <si>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</si>
  <si>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</si>
  <si>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</si>
  <si>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</si>
  <si>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</si>
  <si>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</si>
  <si>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</si>
  <si>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</si>
  <si>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</si>
  <si>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</si>
  <si>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</si>
  <si>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</si>
  <si>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</si>
  <si>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</si>
  <si>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</si>
  <si>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</si>
  <si>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</si>
  <si>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</si>
  <si>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</si>
  <si>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</si>
  <si>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</si>
  <si>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</si>
  <si>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</si>
  <si>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</si>
  <si>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</si>
  <si>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</si>
  <si>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</si>
  <si>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</si>
  <si>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</si>
  <si>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</si>
  <si>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</si>
  <si>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</si>
  <si>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</si>
  <si>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</si>
  <si>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</si>
  <si>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</si>
  <si>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</si>
  <si>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</si>
  <si>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</si>
  <si>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</si>
  <si>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</si>
  <si>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</si>
  <si>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</si>
  <si>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</si>
  <si>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</si>
  <si>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</si>
  <si>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</si>
  <si>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</si>
  <si>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</si>
  <si>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</si>
  <si>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</si>
  <si>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</si>
  <si>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</si>
  <si>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</si>
  <si>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</si>
  <si>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</si>
  <si>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</si>
  <si>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</si>
  <si>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</si>
  <si>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</si>
  <si>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</si>
  <si>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</si>
  <si>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</si>
  <si>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</si>
  <si>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</si>
  <si>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</si>
  <si>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</si>
  <si>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</si>
  <si>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</si>
  <si>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</si>
  <si>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</si>
  <si>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</si>
  <si>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</si>
  <si>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</si>
  <si>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</si>
  <si>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</si>
  <si>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</si>
  <si>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</si>
  <si>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</si>
  <si>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</si>
  <si>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</si>
  <si>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</si>
  <si>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</si>
  <si>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</si>
  <si>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</si>
  <si>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</si>
  <si>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</si>
  <si>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</si>
  <si>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</si>
  <si>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</si>
  <si>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</si>
  <si>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</si>
  <si>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</si>
  <si>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</si>
  <si>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</si>
  <si>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</si>
  <si>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</si>
  <si>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</si>
  <si>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</si>
  <si>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</si>
  <si>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</si>
  <si>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</si>
  <si>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</si>
  <si>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</si>
  <si>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</si>
  <si>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</si>
  <si>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</si>
  <si>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</si>
  <si>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</si>
  <si>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</si>
  <si>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</si>
  <si>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</si>
  <si>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</si>
  <si>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</si>
  <si>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</si>
  <si>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</si>
  <si>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</si>
  <si>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</si>
  <si>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</si>
  <si>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</si>
  <si>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</si>
  <si>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</si>
  <si>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</si>
  <si>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</si>
  <si>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</si>
  <si>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</si>
  <si>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</si>
  <si>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</si>
  <si>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</si>
  <si>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</si>
  <si>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</si>
  <si>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</si>
  <si>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</si>
  <si>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</si>
  <si>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</si>
  <si>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</si>
  <si>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</si>
  <si>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</si>
  <si>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</si>
  <si>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</si>
  <si>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</si>
  <si>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</si>
  <si>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</si>
  <si>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</si>
  <si>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</si>
  <si>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</si>
  <si>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</si>
  <si>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</si>
  <si>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</si>
  <si>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</si>
  <si>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</si>
  <si>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</si>
  <si>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</si>
  <si>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</si>
  <si>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</si>
  <si>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</si>
  <si>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</si>
  <si>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</si>
  <si>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</si>
  <si>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</si>
  <si>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</si>
  <si>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</si>
  <si>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</si>
  <si>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</si>
  <si>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</si>
  <si>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</si>
  <si>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</si>
  <si>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</si>
  <si>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</si>
  <si>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</si>
  <si>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</si>
  <si>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</si>
  <si>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</si>
  <si>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</si>
  <si>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</si>
  <si>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</si>
  <si>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</si>
  <si>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</si>
  <si>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</si>
  <si>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</si>
  <si>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</si>
  <si>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</si>
  <si>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</si>
  <si>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</si>
  <si>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</si>
  <si>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</si>
  <si>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</si>
  <si>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</si>
  <si>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</si>
  <si>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</si>
  <si>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</si>
  <si>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</si>
  <si>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</si>
  <si>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</si>
  <si>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</si>
  <si>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</si>
  <si>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</si>
  <si>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</si>
  <si>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</si>
  <si>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</si>
  <si>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</si>
  <si>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</si>
  <si>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</si>
  <si>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</si>
  <si>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</si>
  <si>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</si>
  <si>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</si>
  <si>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</si>
  <si>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</si>
  <si>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</si>
  <si>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</si>
  <si>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</si>
  <si>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</si>
  <si>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</si>
  <si>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</si>
  <si>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</si>
  <si>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</si>
  <si>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</si>
  <si>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</si>
  <si>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</si>
  <si>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</si>
  <si>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</si>
  <si>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</si>
  <si>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</si>
  <si>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</si>
  <si>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</si>
  <si>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</si>
  <si>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</si>
  <si>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</si>
  <si>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</si>
  <si>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</si>
  <si>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</si>
  <si>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</si>
  <si>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</si>
  <si>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</si>
  <si>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</si>
  <si>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</si>
  <si>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</si>
  <si>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</si>
  <si>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</si>
  <si>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</si>
  <si>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</si>
  <si>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</si>
  <si>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</si>
  <si>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</si>
  <si>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</si>
  <si>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</si>
  <si>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</si>
  <si>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</si>
  <si>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</si>
  <si>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</si>
  <si>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</si>
  <si>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</si>
  <si>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</si>
  <si>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</si>
  <si>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</si>
  <si>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</si>
  <si>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</si>
  <si>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</si>
  <si>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</si>
  <si>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</si>
  <si>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</si>
  <si>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</si>
  <si>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</si>
  <si>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</si>
  <si>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</si>
  <si>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</si>
  <si>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</si>
  <si>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</si>
  <si>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</si>
  <si>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</si>
  <si>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</si>
  <si>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</si>
  <si>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</si>
  <si>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</si>
  <si>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</si>
  <si>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</si>
  <si>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</si>
  <si>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</si>
  <si>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</si>
  <si>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</si>
  <si>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</si>
  <si>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</si>
  <si>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</si>
  <si>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</si>
  <si>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</si>
  <si>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</si>
  <si>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</si>
  <si>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</si>
  <si>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</si>
  <si>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</si>
  <si>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</si>
  <si>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</si>
  <si>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</si>
  <si>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</si>
  <si>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</si>
  <si>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</si>
  <si>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</si>
  <si>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</si>
  <si>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</si>
  <si>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</si>
  <si>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</si>
  <si>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</si>
  <si>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</si>
  <si>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</si>
  <si>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</si>
  <si>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</si>
  <si>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</si>
  <si>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</si>
  <si>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</si>
  <si>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</si>
  <si>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</si>
  <si>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</si>
  <si>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</si>
  <si>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</si>
  <si>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</si>
  <si>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</si>
  <si>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</si>
  <si>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</si>
  <si>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</si>
  <si>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</si>
  <si>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</si>
  <si>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</si>
  <si>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</si>
  <si>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</si>
  <si>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</si>
  <si>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</si>
  <si>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</si>
  <si>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</si>
  <si>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</si>
  <si>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</si>
  <si>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</si>
  <si>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</si>
  <si>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</si>
  <si>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</si>
  <si>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</si>
  <si>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</si>
  <si>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</si>
  <si>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</si>
  <si>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</si>
  <si>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</si>
  <si>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</si>
  <si>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</si>
  <si>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</si>
  <si>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</si>
  <si>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</si>
  <si>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</si>
  <si>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</si>
  <si>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</si>
  <si>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</si>
  <si>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</si>
  <si>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</si>
  <si>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</si>
  <si>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</si>
  <si>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</si>
  <si>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</si>
  <si>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</si>
  <si>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</si>
  <si>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</si>
  <si>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</si>
  <si>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</si>
  <si>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</si>
  <si>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</si>
  <si>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</si>
  <si>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</si>
  <si>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</si>
  <si>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</si>
  <si>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</si>
  <si>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</si>
  <si>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</si>
  <si>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</si>
  <si>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</si>
  <si>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</si>
  <si>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</si>
  <si>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</si>
  <si>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</si>
  <si>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</si>
  <si>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</si>
  <si>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</si>
  <si>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</si>
  <si>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</si>
  <si>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</si>
  <si>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</si>
  <si>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</si>
  <si>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</si>
  <si>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</si>
  <si>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</si>
  <si>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</si>
  <si>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</si>
  <si>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</si>
  <si>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</si>
  <si>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</si>
  <si>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</si>
  <si>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</si>
  <si>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</si>
  <si>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</si>
  <si>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</si>
  <si>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</si>
  <si>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</si>
  <si>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</si>
  <si>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</si>
  <si>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</si>
  <si>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</si>
  <si>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</si>
  <si>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</si>
  <si>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</si>
  <si>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</si>
  <si>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</si>
  <si>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</si>
  <si>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</si>
  <si>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</si>
  <si>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</si>
  <si>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</si>
  <si>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</si>
  <si>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</si>
  <si>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</si>
  <si>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</si>
  <si>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</si>
  <si>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</si>
  <si>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</si>
  <si>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</si>
  <si>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</si>
  <si>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</si>
  <si>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</si>
  <si>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</si>
  <si>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</si>
  <si>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</si>
  <si>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</si>
  <si>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</si>
  <si>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</si>
  <si>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</si>
  <si>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</si>
  <si>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</si>
  <si>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</si>
  <si>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</si>
  <si>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</si>
  <si>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</si>
  <si>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</si>
  <si>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</si>
  <si>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</si>
  <si>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</si>
  <si>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</si>
  <si>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</si>
  <si>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</si>
  <si>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</si>
  <si>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</si>
  <si>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</si>
  <si>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</si>
  <si>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</si>
  <si>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</si>
  <si>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</si>
  <si>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</si>
  <si>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</si>
  <si>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</si>
  <si>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</si>
  <si>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</si>
  <si>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</si>
  <si>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</si>
  <si>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</si>
  <si>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</si>
  <si>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</si>
  <si>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</si>
  <si>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</si>
  <si>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</si>
  <si>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</si>
  <si>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</si>
  <si>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</si>
  <si>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</si>
  <si>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</si>
  <si>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</si>
  <si>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</si>
  <si>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</si>
  <si>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</si>
  <si>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</si>
  <si>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</si>
  <si>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</si>
  <si>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</si>
  <si>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</si>
  <si>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</si>
  <si>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</si>
  <si>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</si>
  <si>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</si>
  <si>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</si>
  <si>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</si>
  <si>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</si>
  <si>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</si>
  <si>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</si>
  <si>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</si>
  <si>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</si>
  <si>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</si>
  <si>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</si>
  <si>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</si>
  <si>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</si>
  <si>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</si>
  <si>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</si>
  <si>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</si>
  <si>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</si>
  <si>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</si>
  <si>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</si>
  <si>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</si>
  <si>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</si>
  <si>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</si>
  <si>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</si>
  <si>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</si>
  <si>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</si>
  <si>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</si>
  <si>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</si>
  <si>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</si>
  <si>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</si>
  <si>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</si>
  <si>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</si>
  <si>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</si>
  <si>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</si>
  <si>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</si>
  <si>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</si>
  <si>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</si>
  <si>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</si>
  <si>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</si>
  <si>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</si>
  <si>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</si>
  <si>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</si>
  <si>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</si>
  <si>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</si>
  <si>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</si>
  <si>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</si>
  <si>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</si>
  <si>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</si>
  <si>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</si>
  <si>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</si>
  <si>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</si>
  <si>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</si>
  <si>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</si>
  <si>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</si>
  <si>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</si>
  <si>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</si>
  <si>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</si>
  <si>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</si>
  <si>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</si>
  <si>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</si>
  <si>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</si>
  <si>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</si>
  <si>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</si>
  <si>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</si>
  <si>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</si>
  <si>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</si>
  <si>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</si>
  <si>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</si>
  <si>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</si>
  <si>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</si>
  <si>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</si>
  <si>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</si>
  <si>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</si>
  <si>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</si>
  <si>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</si>
  <si>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</si>
  <si>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</si>
  <si>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</si>
  <si>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</si>
  <si>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</si>
  <si>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</si>
  <si>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</si>
  <si>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</si>
  <si>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</si>
  <si>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</si>
  <si>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</si>
  <si>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</si>
  <si>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</si>
  <si>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</si>
  <si>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</si>
  <si>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</si>
  <si>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</si>
  <si>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</si>
  <si>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</si>
  <si>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</si>
  <si>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</si>
  <si>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</si>
  <si>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</si>
  <si>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</si>
  <si>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</si>
  <si>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</si>
  <si>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</si>
  <si>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</si>
  <si>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</si>
  <si>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</si>
  <si>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</si>
  <si>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</si>
  <si>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</si>
  <si>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</si>
  <si>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</si>
  <si>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</si>
  <si>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</si>
  <si>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</si>
  <si>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</si>
  <si>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</si>
  <si>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</si>
  <si>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</si>
  <si>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</si>
  <si>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</si>
  <si>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</si>
  <si>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</si>
  <si>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</si>
  <si>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</si>
  <si>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</si>
  <si>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</si>
  <si>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</si>
  <si>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</si>
  <si>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</si>
  <si>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</si>
  <si>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</si>
  <si>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</si>
  <si>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</si>
  <si>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</si>
  <si>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</si>
  <si>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</si>
  <si>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</si>
  <si>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</si>
  <si>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</si>
  <si>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</si>
  <si>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</si>
  <si>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</si>
  <si>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</si>
  <si>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</si>
  <si>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</si>
  <si>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</si>
  <si>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</si>
  <si>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</si>
  <si>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</si>
  <si>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</si>
  <si>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</si>
  <si>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</si>
  <si>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</si>
  <si>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</si>
  <si>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</si>
  <si>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</si>
  <si>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</si>
  <si>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</si>
  <si>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</si>
  <si>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</si>
  <si>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</si>
  <si>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</si>
  <si>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</si>
  <si>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</si>
  <si>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</si>
  <si>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</si>
  <si>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</si>
  <si>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</si>
  <si>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</si>
  <si>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</si>
  <si>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</si>
  <si>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</si>
  <si>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</si>
  <si>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</si>
  <si>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</si>
  <si>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</si>
  <si>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</si>
  <si>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</si>
  <si>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</si>
  <si>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</si>
  <si>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</si>
  <si>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</si>
  <si>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</si>
  <si>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</si>
  <si>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</si>
  <si>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</si>
  <si>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</si>
  <si>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</si>
  <si>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</si>
  <si>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</si>
  <si>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</si>
  <si>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</si>
  <si>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</si>
  <si>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</si>
  <si>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</si>
  <si>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</si>
  <si>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</si>
  <si>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</si>
  <si>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</si>
  <si>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</si>
  <si>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</si>
  <si>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</si>
  <si>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</si>
  <si>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</si>
  <si>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</si>
  <si>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</si>
  <si>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</si>
  <si>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</si>
  <si>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</si>
  <si>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</si>
  <si>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</si>
  <si>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</si>
  <si>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</si>
  <si>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</si>
  <si>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</si>
  <si>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</si>
  <si>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</si>
  <si>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</si>
  <si>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</si>
  <si>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</si>
  <si>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</si>
  <si>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</si>
  <si>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</si>
  <si>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</si>
  <si>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</si>
  <si>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</si>
  <si>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</si>
  <si>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</si>
  <si>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</si>
  <si>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</si>
  <si>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</si>
  <si>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</si>
  <si>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</si>
  <si>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</si>
  <si>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</si>
  <si>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</si>
  <si>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</si>
  <si>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</si>
  <si>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</si>
  <si>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</si>
  <si>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</si>
  <si>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</si>
  <si>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</si>
  <si>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</si>
  <si>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</si>
  <si>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</si>
  <si>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</si>
  <si>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</si>
  <si>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</si>
  <si>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</si>
  <si>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</si>
  <si>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</si>
  <si>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</si>
  <si>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</si>
  <si>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</si>
  <si>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</si>
  <si>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</si>
  <si>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</si>
  <si>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</si>
  <si>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</si>
  <si>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</si>
  <si>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</si>
  <si>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</si>
  <si>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</si>
  <si>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</si>
  <si>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</si>
  <si>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</si>
  <si>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</si>
  <si>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</si>
  <si>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</si>
  <si>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</si>
  <si>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</si>
  <si>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</si>
  <si>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</si>
  <si>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</si>
  <si>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</si>
  <si>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</si>
  <si>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</si>
  <si>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</si>
  <si>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</si>
  <si>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</si>
  <si>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</si>
  <si>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</si>
  <si>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</si>
  <si>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</si>
  <si>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</si>
  <si>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</si>
  <si>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</si>
  <si>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</si>
  <si>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</si>
  <si>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</si>
  <si>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</si>
  <si>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</si>
  <si>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</si>
  <si>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</si>
  <si>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</si>
  <si>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</si>
  <si>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</si>
  <si>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</si>
  <si>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</si>
  <si>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</si>
  <si>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</si>
  <si>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</si>
  <si>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</si>
  <si>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</si>
  <si>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</si>
  <si>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</si>
  <si>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</si>
  <si>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</si>
  <si>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</si>
  <si>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</si>
  <si>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</si>
  <si>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</si>
  <si>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</si>
  <si>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</si>
  <si>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</si>
  <si>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</si>
  <si>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</si>
  <si>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</si>
  <si>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</si>
  <si>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</si>
  <si>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</si>
  <si>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</si>
  <si>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</si>
  <si>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</si>
  <si>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</si>
  <si>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</si>
  <si>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</si>
  <si>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</si>
  <si>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</si>
  <si>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</si>
  <si>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</si>
  <si>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</si>
  <si>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</si>
  <si>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</si>
  <si>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</si>
  <si>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</si>
  <si>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</si>
  <si>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</si>
  <si>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</si>
  <si>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</si>
  <si>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</si>
  <si>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</si>
  <si>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</si>
  <si>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</si>
  <si>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</si>
  <si>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</si>
  <si>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</si>
  <si>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</si>
  <si>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</si>
  <si>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</si>
  <si>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</si>
  <si>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</si>
  <si>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</si>
  <si>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</si>
  <si>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</si>
  <si>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</si>
  <si>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</si>
  <si>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</si>
  <si>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</si>
  <si>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</si>
  <si>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</si>
  <si>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</si>
  <si>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</si>
  <si>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</si>
  <si>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</si>
  <si>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</si>
  <si>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</si>
  <si>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</si>
  <si>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</si>
  <si>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</si>
  <si>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</si>
  <si>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</si>
  <si>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</si>
  <si>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</si>
  <si>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</si>
  <si>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</si>
  <si>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</si>
  <si>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</si>
  <si>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</si>
  <si>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</si>
  <si>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</si>
  <si>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</si>
  <si>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</si>
  <si>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</si>
  <si>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</si>
  <si>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</si>
  <si>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</si>
  <si>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</si>
  <si>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</si>
  <si>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</si>
  <si>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</si>
  <si>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</si>
  <si>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</si>
  <si>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</si>
  <si>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</si>
  <si>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</si>
  <si>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</si>
  <si>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</si>
  <si>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</si>
  <si>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</si>
  <si>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</si>
  <si>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</si>
  <si>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</si>
  <si>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</si>
  <si>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</si>
  <si>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</si>
  <si>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</si>
  <si>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</si>
  <si>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</si>
  <si>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</si>
  <si>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</si>
  <si>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</si>
  <si>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</si>
  <si>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</si>
  <si>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</si>
  <si>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</si>
  <si>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</si>
  <si>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</si>
  <si>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</si>
  <si>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</si>
  <si>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</si>
  <si>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</si>
  <si>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</si>
  <si>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</si>
  <si>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</si>
  <si>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</si>
  <si>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</si>
  <si>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</si>
  <si>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</si>
  <si>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</si>
  <si>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</si>
  <si>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</si>
  <si>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</si>
  <si>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</si>
  <si>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</si>
  <si>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</si>
  <si>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</si>
  <si>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</si>
  <si>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</si>
  <si>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</si>
  <si>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</si>
  <si>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</si>
  <si>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</si>
  <si>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</si>
  <si>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</si>
  <si>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</si>
  <si>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</si>
  <si>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</si>
  <si>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</si>
  <si>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</si>
  <si>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</si>
  <si>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</si>
  <si>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</si>
  <si>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</si>
  <si>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</si>
  <si>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</si>
  <si>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</si>
  <si>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</si>
  <si>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</si>
  <si>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</si>
  <si>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</si>
  <si>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</si>
  <si>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</si>
  <si>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</si>
  <si>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</si>
  <si>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</si>
  <si>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</si>
  <si>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</si>
  <si>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</si>
  <si>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</si>
  <si>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</si>
  <si>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</si>
  <si>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</si>
  <si>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</si>
  <si>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</si>
  <si>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</si>
  <si>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</si>
  <si>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</si>
  <si>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</si>
  <si>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</si>
  <si>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</si>
  <si>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</si>
  <si>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</si>
  <si>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</si>
  <si>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</si>
  <si>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</si>
  <si>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</si>
  <si>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</si>
  <si>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</si>
  <si>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</si>
  <si>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</si>
  <si>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</si>
  <si>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</si>
  <si>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</si>
  <si>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</si>
  <si>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</si>
  <si>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</si>
  <si>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</si>
  <si>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</si>
  <si>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</si>
  <si>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</si>
  <si>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</si>
  <si>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</si>
  <si>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</si>
  <si>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</si>
  <si>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</si>
  <si>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</si>
  <si>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</si>
  <si>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</si>
  <si>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</si>
  <si>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</si>
  <si>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</si>
  <si>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</si>
  <si>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</si>
  <si>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</si>
  <si>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</si>
  <si>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</si>
  <si>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</si>
  <si>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</si>
  <si>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</si>
  <si>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</si>
  <si>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</si>
  <si>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</si>
  <si>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</si>
  <si>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</si>
  <si>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</si>
  <si>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</si>
  <si>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</si>
  <si>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</si>
  <si>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</si>
  <si>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</si>
  <si>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</si>
  <si>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</si>
  <si>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</si>
  <si>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</si>
  <si>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</si>
  <si>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</si>
  <si>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</si>
  <si>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</si>
  <si>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</si>
  <si>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</si>
  <si>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</si>
  <si>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</si>
  <si>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</si>
  <si>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</si>
  <si>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</si>
  <si>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</si>
  <si>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</si>
  <si>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</si>
  <si>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</si>
  <si>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</si>
  <si>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</si>
  <si>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</si>
  <si>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</si>
  <si>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</si>
  <si>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</si>
  <si>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</si>
  <si>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</si>
  <si>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</si>
  <si>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</si>
  <si>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</si>
  <si>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</si>
  <si>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</si>
  <si>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</si>
  <si>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</si>
  <si>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</si>
  <si>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</si>
  <si>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</si>
  <si>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</si>
  <si>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</si>
  <si>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</si>
  <si>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</si>
  <si>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</si>
  <si>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</si>
  <si>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</si>
  <si>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</si>
  <si>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</si>
  <si>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</si>
  <si>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</si>
  <si>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</si>
  <si>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</si>
  <si>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</si>
  <si>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</si>
  <si>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</si>
  <si>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</si>
  <si>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</si>
  <si>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</si>
  <si>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</si>
  <si>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</si>
  <si>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</si>
  <si>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</si>
  <si>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</si>
  <si>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</si>
  <si>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</si>
  <si>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</si>
  <si>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</si>
  <si>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</si>
  <si>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</si>
  <si>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</si>
  <si>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</si>
  <si>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</si>
  <si>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</si>
  <si>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</si>
  <si>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</si>
  <si>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</si>
  <si>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</si>
  <si>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</si>
  <si>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</si>
  <si>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</si>
  <si>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</si>
  <si>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</si>
  <si>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</si>
  <si>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</si>
  <si>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</si>
  <si>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</si>
  <si>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</si>
  <si>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</si>
  <si>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</si>
  <si>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</si>
  <si>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</si>
  <si>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</si>
  <si>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</si>
  <si>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</si>
  <si>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</si>
  <si>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</si>
  <si>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</si>
  <si>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</si>
  <si>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</si>
  <si>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</si>
  <si>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</si>
  <si>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</si>
  <si>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</si>
  <si>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</si>
  <si>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</si>
  <si>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</si>
  <si>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</si>
  <si>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</si>
  <si>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</si>
  <si>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</si>
  <si>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</si>
  <si>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</si>
  <si>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</si>
  <si>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</si>
  <si>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</si>
  <si>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</si>
  <si>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</si>
  <si>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</si>
  <si>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</si>
  <si>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</si>
  <si>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</si>
  <si>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</si>
  <si>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</si>
  <si>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</si>
  <si>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</si>
  <si>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</si>
  <si>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</si>
  <si>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</si>
  <si>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</si>
  <si>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</si>
  <si>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</si>
  <si>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</si>
  <si>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</si>
  <si>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</si>
  <si>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</si>
  <si>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</si>
  <si>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</si>
  <si>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</si>
  <si>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</si>
  <si>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</si>
  <si>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</si>
  <si>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</si>
  <si>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</si>
  <si>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</si>
  <si>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</si>
  <si>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</si>
  <si>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</si>
  <si>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</si>
  <si>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</si>
  <si>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</si>
  <si>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</si>
  <si>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</si>
  <si>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</si>
  <si>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</si>
  <si>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</si>
  <si>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</si>
  <si>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</si>
  <si>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</si>
  <si>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</si>
  <si>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</si>
  <si>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</si>
  <si>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</si>
  <si>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</si>
  <si>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</si>
  <si>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</si>
  <si>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</si>
  <si>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</si>
  <si>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</si>
  <si>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</si>
  <si>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</si>
  <si>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</si>
  <si>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</si>
  <si>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</si>
  <si>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</si>
  <si>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</si>
  <si>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</si>
  <si>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</si>
  <si>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</si>
  <si>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</si>
  <si>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</si>
  <si>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</si>
  <si>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</si>
  <si>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</si>
  <si>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</si>
  <si>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</si>
  <si>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</si>
  <si>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</si>
  <si>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</si>
  <si>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</si>
  <si>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</si>
  <si>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</si>
  <si>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</si>
  <si>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</si>
  <si>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</si>
  <si>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</si>
  <si>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</si>
  <si>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</si>
  <si>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</si>
  <si>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</si>
  <si>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</si>
  <si>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</si>
  <si>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</si>
  <si>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</si>
  <si>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</si>
  <si>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</si>
  <si>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</si>
  <si>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</si>
  <si>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</si>
  <si>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</si>
  <si>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</si>
  <si>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</si>
  <si>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</si>
  <si>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</si>
  <si>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</si>
  <si>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</si>
  <si>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</si>
  <si>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</si>
  <si>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</si>
  <si>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</si>
  <si>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</si>
  <si>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</si>
  <si>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</si>
  <si>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</si>
  <si>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</si>
  <si>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</si>
  <si>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</si>
  <si>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</si>
  <si>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</si>
  <si>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</si>
  <si>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</si>
  <si>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</si>
  <si>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</si>
  <si>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</si>
  <si>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</si>
  <si>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</si>
  <si>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</si>
  <si>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</si>
  <si>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</si>
  <si>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</si>
  <si>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</si>
  <si>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</si>
  <si>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</si>
  <si>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</si>
  <si>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</si>
  <si>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</si>
  <si>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</si>
  <si>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</si>
  <si>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</si>
  <si>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</si>
  <si>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</si>
  <si>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</si>
  <si>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</si>
  <si>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</si>
  <si>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</si>
  <si>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</si>
  <si>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</si>
  <si>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</si>
  <si>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</si>
  <si>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</si>
  <si>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</si>
  <si>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</si>
  <si>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</si>
  <si>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</si>
  <si>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</si>
  <si>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</si>
  <si>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</si>
  <si>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</si>
  <si>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</si>
  <si>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</si>
  <si>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</si>
  <si>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</si>
  <si>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</si>
  <si>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</si>
  <si>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</si>
  <si>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</si>
  <si>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</si>
  <si>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</si>
  <si>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</si>
  <si>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</si>
  <si>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</si>
  <si>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</si>
  <si>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</si>
  <si>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</si>
  <si>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</si>
  <si>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</si>
  <si>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</si>
  <si>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</si>
  <si>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</si>
  <si>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</si>
  <si>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</si>
  <si>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</si>
  <si>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</si>
  <si>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</si>
  <si>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</si>
  <si>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</si>
  <si>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</si>
  <si>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</si>
  <si>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</si>
  <si>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</si>
  <si>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</si>
  <si>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</si>
  <si>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</si>
  <si>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</si>
  <si>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</si>
  <si>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</si>
  <si>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</si>
  <si>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</si>
  <si>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</si>
  <si>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</si>
  <si>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</si>
  <si>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</si>
  <si>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</si>
  <si>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</si>
  <si>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</si>
  <si>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</si>
  <si>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</si>
  <si>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</si>
  <si>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</si>
  <si>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</si>
  <si>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</si>
  <si>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</si>
  <si>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</si>
  <si>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</si>
  <si>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</si>
  <si>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</si>
  <si>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</si>
  <si>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</si>
  <si>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</si>
  <si>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</si>
  <si>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</si>
  <si>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</si>
  <si>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</si>
  <si>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</si>
  <si>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</si>
  <si>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</si>
  <si>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</si>
  <si>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</si>
  <si>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</si>
  <si>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</si>
  <si>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</si>
  <si>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</si>
  <si>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</si>
  <si>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</si>
  <si>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</si>
  <si>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</si>
  <si>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</si>
  <si>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</si>
  <si>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</si>
  <si>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</si>
  <si>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</si>
  <si>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</si>
  <si>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</si>
  <si>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</si>
  <si>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</si>
  <si>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</si>
  <si>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</si>
  <si>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</si>
  <si>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</si>
  <si>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</si>
  <si>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</si>
  <si>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</si>
  <si>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</si>
  <si>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</si>
  <si>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</si>
  <si>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</si>
  <si>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</si>
  <si>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</si>
  <si>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</si>
  <si>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</si>
  <si>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</si>
  <si>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</si>
  <si>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</si>
  <si>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</si>
  <si>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</si>
  <si>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</si>
  <si>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</si>
  <si>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</si>
  <si>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</si>
  <si>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</si>
  <si>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</si>
  <si>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</si>
  <si>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</si>
  <si>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</si>
  <si>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</si>
  <si>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</si>
  <si>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</si>
  <si>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</si>
  <si>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</si>
  <si>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</si>
  <si>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</si>
  <si>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</si>
  <si>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</si>
  <si>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</si>
  <si>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</si>
  <si>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</si>
  <si>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</si>
  <si>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</si>
  <si>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</si>
  <si>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</si>
  <si>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</si>
  <si>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</si>
  <si>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</si>
  <si>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</si>
  <si>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</si>
  <si>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</si>
  <si>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</si>
  <si>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</si>
  <si>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</si>
  <si>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</si>
  <si>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</si>
  <si>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</si>
  <si>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</si>
  <si>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</si>
  <si>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</si>
  <si>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</si>
  <si>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</si>
  <si>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</si>
  <si>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</si>
  <si>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</si>
  <si>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</si>
  <si>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</si>
  <si>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</si>
  <si>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</si>
  <si>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</si>
  <si>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</si>
  <si>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</si>
  <si>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</si>
  <si>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</si>
  <si>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</si>
  <si>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</si>
  <si>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</si>
  <si>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</si>
  <si>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</si>
  <si>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</si>
  <si>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</si>
  <si>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</si>
  <si>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</si>
  <si>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</si>
  <si>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</si>
  <si>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</si>
  <si>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</si>
  <si>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</si>
  <si>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</si>
  <si>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</si>
  <si>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</si>
  <si>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</si>
  <si>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</si>
  <si>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</si>
  <si>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</si>
  <si>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</si>
  <si>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</si>
  <si>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</si>
  <si>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</si>
  <si>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</si>
  <si>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</si>
  <si>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</si>
  <si>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</si>
  <si>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</si>
  <si>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</si>
  <si>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</si>
  <si>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</si>
  <si>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</si>
  <si>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</si>
  <si>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</si>
  <si>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</si>
  <si>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</si>
  <si>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</si>
  <si>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</si>
  <si>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</si>
  <si>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</si>
  <si>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</si>
  <si>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</si>
  <si>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</si>
  <si>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</si>
  <si>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</si>
  <si>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</si>
  <si>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</si>
  <si>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</si>
  <si>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</si>
  <si>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</si>
  <si>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</si>
  <si>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</si>
  <si>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</si>
  <si>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</si>
  <si>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</si>
  <si>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</si>
  <si>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</si>
  <si>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</si>
  <si>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</si>
  <si>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</si>
  <si>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</si>
  <si>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</si>
  <si>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</si>
  <si>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</si>
  <si>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</si>
  <si>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</si>
  <si>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</si>
  <si>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</si>
  <si>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</si>
  <si>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</si>
  <si>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</si>
  <si>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</si>
  <si>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</si>
  <si>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</si>
  <si>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</si>
  <si>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</si>
  <si>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</si>
  <si>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</si>
  <si>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</si>
  <si>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</si>
  <si>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</si>
  <si>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</si>
  <si>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</si>
  <si>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</si>
  <si>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</si>
  <si>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</si>
  <si>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</si>
  <si>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</si>
  <si>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</si>
  <si>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</si>
  <si>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</si>
  <si>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</si>
  <si>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</si>
  <si>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</si>
  <si>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</si>
  <si>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</si>
  <si>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</si>
  <si>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</si>
  <si>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</si>
  <si>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</si>
  <si>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</si>
  <si>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</si>
  <si>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</si>
  <si>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</si>
  <si>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</si>
  <si>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</si>
  <si>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</si>
  <si>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</si>
  <si>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</si>
  <si>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</si>
  <si>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</si>
  <si>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</si>
  <si>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</si>
  <si>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</si>
  <si>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</si>
  <si>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</si>
  <si>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</si>
  <si>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</si>
  <si>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</si>
  <si>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</si>
  <si>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</si>
  <si>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</si>
  <si>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</si>
  <si>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</si>
  <si>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</si>
  <si>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</si>
  <si>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</si>
  <si>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</si>
  <si>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</si>
  <si>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</si>
  <si>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</si>
  <si>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</si>
  <si>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</si>
  <si>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</si>
  <si>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</si>
  <si>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</si>
  <si>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</si>
  <si>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</si>
  <si>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</si>
  <si>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</si>
  <si>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</si>
  <si>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</si>
  <si>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</si>
  <si>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</si>
  <si>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</si>
  <si>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</si>
  <si>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</si>
  <si>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</si>
  <si>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</si>
  <si>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</si>
  <si>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</si>
  <si>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</si>
  <si>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</si>
  <si>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</si>
  <si>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</si>
  <si>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</si>
  <si>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</si>
  <si>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</si>
  <si>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</si>
  <si>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</si>
  <si>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</si>
  <si>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</si>
  <si>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</si>
  <si>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</si>
  <si>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</si>
  <si>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</si>
  <si>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</si>
  <si>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</si>
  <si>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</si>
  <si>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</si>
  <si>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</si>
  <si>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</si>
  <si>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</si>
  <si>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</si>
  <si>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</si>
  <si>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</si>
  <si>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</si>
  <si>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</si>
  <si>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</si>
  <si>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</si>
  <si>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</si>
  <si>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</si>
  <si>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</si>
  <si>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</si>
  <si>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</si>
  <si>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</si>
  <si>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</si>
  <si>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</si>
  <si>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</si>
  <si>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</si>
  <si>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</si>
  <si>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</si>
  <si>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</si>
  <si>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</si>
  <si>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</si>
  <si>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</si>
  <si>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</si>
  <si>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</si>
  <si>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</si>
  <si>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</si>
  <si>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</si>
  <si>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</si>
  <si>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</si>
  <si>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</si>
  <si>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</si>
  <si>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</si>
  <si>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</si>
  <si>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</si>
  <si>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</si>
  <si>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</si>
  <si>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</si>
  <si>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</si>
  <si>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</si>
  <si>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</si>
  <si>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</si>
  <si>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</si>
  <si>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</si>
  <si>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</si>
  <si>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</si>
  <si>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</si>
  <si>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</si>
  <si>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</si>
  <si>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</si>
  <si>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</si>
  <si>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</si>
  <si>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</si>
  <si>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</si>
  <si>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</si>
  <si>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</si>
  <si>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</si>
  <si>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</si>
  <si>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</si>
  <si>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</si>
  <si>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</si>
  <si>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</si>
  <si>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</si>
  <si>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</si>
  <si>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</si>
  <si>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</si>
  <si>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</si>
  <si>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</si>
  <si>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</si>
  <si>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</si>
  <si>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</si>
  <si>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</si>
  <si>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</si>
  <si>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</si>
  <si>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</si>
  <si>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</si>
  <si>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</si>
  <si>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</si>
  <si>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</si>
  <si>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</si>
  <si>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</si>
  <si>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</si>
  <si>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</si>
  <si>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</si>
  <si>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</si>
  <si>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</si>
  <si>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</si>
  <si>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</si>
  <si>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</si>
  <si>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</si>
  <si>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</si>
  <si>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</si>
  <si>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</si>
  <si>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</si>
  <si>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</si>
  <si>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</si>
  <si>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</si>
  <si>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</si>
  <si>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</si>
  <si>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</si>
  <si>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</si>
  <si>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</si>
  <si>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</si>
  <si>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</si>
  <si>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</si>
  <si>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</si>
  <si>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</si>
  <si>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</si>
  <si>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</si>
  <si>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</si>
  <si>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</si>
  <si>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</si>
  <si>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</si>
  <si>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</si>
  <si>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</si>
  <si>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</si>
  <si>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</si>
  <si>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</si>
  <si>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</si>
  <si>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</si>
  <si>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</si>
  <si>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</si>
  <si>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</si>
  <si>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</si>
  <si>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</si>
  <si>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</si>
  <si>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</si>
  <si>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</si>
  <si>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</si>
  <si>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</si>
  <si>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</si>
  <si>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</si>
  <si>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</si>
  <si>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</si>
  <si>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</si>
  <si>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</si>
  <si>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</si>
  <si>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</si>
  <si>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</si>
  <si>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</si>
  <si>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</si>
  <si>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</si>
  <si>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</si>
  <si>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</si>
  <si>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</si>
  <si>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</si>
  <si>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</si>
  <si>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</si>
  <si>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</si>
  <si>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</si>
  <si>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</si>
  <si>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</si>
  <si>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</si>
  <si>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</si>
  <si>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</si>
  <si>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</si>
  <si>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</si>
  <si>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</si>
  <si>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</si>
  <si>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</si>
  <si>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</si>
  <si>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</si>
  <si>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</si>
  <si>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</si>
  <si>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</si>
  <si>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</si>
  <si>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</si>
  <si>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</si>
  <si>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</si>
  <si>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</si>
  <si>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</si>
  <si>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</si>
  <si>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</si>
  <si>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</si>
  <si>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</si>
  <si>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</si>
  <si>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</si>
  <si>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</si>
  <si>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</si>
  <si>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</si>
  <si>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</si>
  <si>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</si>
  <si>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</si>
  <si>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</si>
  <si>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</si>
  <si>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</si>
  <si>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</si>
  <si>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</si>
  <si>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</si>
  <si>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</si>
  <si>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</si>
  <si>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</si>
  <si>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</si>
  <si>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</si>
  <si>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</si>
  <si>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</si>
  <si>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</si>
  <si>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</si>
  <si>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</si>
  <si>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</si>
  <si>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</si>
  <si>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</si>
  <si>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</si>
  <si>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</si>
  <si>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</si>
  <si>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</si>
  <si>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</si>
  <si>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</si>
  <si>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</si>
  <si>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</si>
  <si>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</si>
  <si>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</si>
  <si>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</si>
  <si>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</si>
  <si>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</si>
  <si>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</si>
  <si>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</si>
  <si>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</si>
  <si>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</si>
  <si>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</si>
  <si>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</si>
  <si>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</si>
  <si>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</si>
  <si>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</si>
  <si>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</si>
  <si>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</si>
  <si>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</si>
  <si>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</si>
  <si>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</si>
  <si>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</si>
  <si>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</si>
  <si>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</si>
  <si>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</si>
  <si>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</si>
  <si>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</si>
  <si>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</si>
  <si>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</si>
  <si>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</si>
  <si>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</si>
  <si>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</si>
  <si>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</si>
  <si>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</si>
  <si>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</si>
  <si>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</si>
  <si>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</si>
  <si>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</si>
  <si>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</si>
  <si>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</si>
  <si>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</si>
  <si>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</si>
  <si>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</si>
  <si>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</si>
  <si>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</si>
  <si>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</si>
  <si>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</si>
  <si>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</si>
  <si>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</si>
  <si>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</si>
  <si>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</si>
  <si>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</si>
  <si>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</si>
  <si>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</si>
  <si>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</si>
  <si>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</si>
  <si>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</si>
  <si>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</si>
  <si>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</si>
  <si>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</si>
  <si>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</si>
  <si>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</si>
  <si>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</si>
  <si>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</si>
  <si>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</si>
  <si>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</si>
  <si>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</si>
  <si>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</si>
  <si>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</si>
  <si>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</si>
  <si>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</si>
  <si>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</si>
  <si>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</si>
  <si>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</si>
  <si>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</si>
  <si>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</si>
  <si>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</si>
  <si>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</si>
  <si>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</si>
  <si>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</si>
  <si>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</si>
  <si>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</si>
  <si>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</si>
  <si>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</si>
  <si>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</si>
  <si>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</si>
  <si>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</si>
  <si>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</si>
  <si>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</si>
  <si>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</si>
  <si>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</si>
  <si>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</si>
  <si>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</si>
  <si>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</si>
  <si>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</si>
  <si>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</si>
  <si>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</si>
  <si>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</si>
  <si>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</si>
  <si>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</si>
  <si>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</si>
  <si>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</si>
  <si>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</si>
  <si>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</si>
  <si>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</si>
  <si>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</si>
  <si>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</si>
  <si>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</si>
  <si>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</si>
  <si>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</si>
  <si>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</si>
  <si>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</si>
  <si>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</si>
  <si>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</si>
  <si>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</si>
  <si>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</si>
  <si>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</si>
  <si>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</si>
  <si>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</si>
  <si>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</si>
  <si>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</si>
  <si>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</si>
  <si>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</si>
  <si>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</si>
  <si>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</si>
  <si>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</si>
  <si>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</si>
  <si>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</si>
  <si>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</si>
  <si>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</si>
  <si>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</si>
  <si>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</si>
  <si>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</si>
  <si>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</si>
  <si>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</si>
  <si>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</si>
  <si>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</si>
  <si>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</si>
  <si>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</si>
  <si>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</si>
  <si>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</si>
  <si>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</si>
  <si>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</si>
  <si>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</si>
  <si>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</si>
  <si>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</si>
  <si>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</si>
  <si>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</si>
  <si>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</si>
  <si>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</si>
  <si>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</si>
  <si>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</si>
  <si>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</si>
  <si>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</si>
  <si>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</si>
  <si>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</si>
  <si>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</si>
  <si>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</si>
  <si>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</si>
  <si>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</si>
  <si>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</si>
  <si>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</si>
  <si>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</si>
  <si>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</si>
  <si>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</si>
  <si>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</si>
  <si>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</si>
  <si>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</si>
  <si>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</si>
  <si>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</si>
  <si>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</si>
  <si>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</si>
  <si>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</si>
  <si>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</si>
  <si>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</si>
  <si>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</si>
  <si>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</si>
  <si>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</si>
  <si>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</si>
  <si>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</si>
  <si>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</si>
  <si>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</si>
  <si>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</si>
  <si>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</si>
  <si>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</si>
  <si>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</si>
  <si>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</si>
  <si>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</si>
  <si>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</si>
  <si>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</si>
  <si>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</si>
  <si>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</si>
  <si>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</si>
  <si>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</si>
  <si>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</si>
  <si>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</si>
  <si>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</si>
  <si>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</si>
  <si>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</si>
  <si>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</si>
  <si>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</si>
  <si>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</si>
  <si>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</si>
  <si>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</si>
  <si>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</si>
  <si>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</si>
  <si>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</si>
  <si>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</si>
  <si>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</si>
  <si>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</si>
  <si>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</si>
  <si>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</si>
  <si>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</si>
  <si>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</si>
  <si>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</si>
  <si>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</si>
  <si>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</si>
  <si>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</si>
  <si>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</si>
  <si>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</si>
  <si>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</si>
  <si>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</si>
  <si>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</si>
  <si>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</si>
  <si>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</si>
  <si>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</si>
  <si>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</si>
  <si>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</si>
  <si>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</si>
  <si>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</si>
  <si>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</si>
  <si>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</si>
  <si>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</si>
  <si>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</si>
  <si>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</si>
  <si>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</si>
  <si>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</si>
  <si>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</si>
  <si>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</si>
  <si>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</si>
  <si>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</si>
  <si>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</si>
  <si>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</si>
  <si>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</si>
  <si>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</si>
  <si>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</si>
  <si>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</si>
  <si>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</si>
  <si>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</si>
  <si>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</si>
  <si>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</si>
  <si>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</si>
  <si>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</si>
  <si>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</si>
  <si>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</si>
  <si>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</si>
  <si>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</si>
  <si>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</si>
  <si>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</si>
  <si>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</si>
  <si>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</si>
  <si>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</si>
  <si>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</si>
  <si>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</si>
  <si>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</si>
  <si>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</si>
  <si>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</si>
  <si>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</si>
  <si>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</si>
  <si>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</si>
  <si>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</si>
  <si>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</si>
  <si>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</si>
  <si>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</si>
  <si>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</si>
  <si>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</si>
  <si>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</si>
  <si>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</si>
  <si>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</si>
  <si>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</si>
  <si>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</si>
  <si>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</si>
  <si>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</si>
  <si>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</si>
  <si>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</si>
  <si>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</si>
  <si>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</si>
  <si>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</si>
  <si>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</si>
  <si>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</si>
  <si>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</si>
  <si>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</si>
  <si>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</si>
  <si>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</si>
  <si>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</si>
  <si>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</si>
  <si>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</si>
  <si>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</si>
  <si>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</si>
  <si>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</si>
  <si>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</si>
  <si>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</si>
  <si>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</si>
  <si>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</si>
  <si>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</si>
  <si>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</si>
  <si>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</si>
  <si>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</si>
  <si>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</si>
  <si>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</si>
  <si>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</si>
  <si>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</si>
  <si>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</si>
  <si>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</si>
  <si>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</si>
  <si>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</si>
  <si>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</si>
  <si>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</si>
  <si>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</si>
  <si>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</si>
  <si>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</si>
  <si>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</si>
  <si>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</si>
  <si>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</si>
  <si>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</si>
  <si>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</si>
  <si>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</si>
  <si>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</si>
  <si>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</si>
  <si>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</si>
  <si>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</si>
  <si>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</si>
  <si>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</si>
  <si>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</si>
  <si>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</si>
  <si>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</si>
  <si>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</si>
  <si>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</si>
  <si>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</si>
  <si>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</si>
  <si>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</si>
  <si>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</si>
  <si>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</si>
  <si>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</si>
  <si>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</si>
  <si>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</si>
  <si>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</si>
  <si>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</si>
  <si>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</si>
  <si>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</si>
  <si>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</si>
  <si>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</si>
  <si>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</si>
  <si>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</si>
  <si>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</si>
  <si>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</si>
  <si>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</si>
  <si>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</si>
  <si>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</si>
  <si>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</si>
  <si>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</si>
  <si>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</si>
  <si>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</si>
  <si>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</si>
  <si>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</si>
  <si>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</si>
  <si>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</si>
  <si>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</si>
  <si>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</si>
  <si>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</si>
  <si>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</si>
  <si>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</si>
  <si>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</si>
  <si>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</si>
  <si>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</si>
  <si>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</si>
  <si>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</si>
  <si>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</si>
  <si>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</si>
  <si>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</si>
  <si>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</si>
  <si>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</si>
  <si>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</si>
  <si>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</si>
  <si>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</si>
  <si>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</si>
  <si>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</si>
  <si>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</si>
  <si>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</si>
  <si>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</si>
  <si>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</si>
  <si>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</si>
  <si>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</si>
  <si>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</si>
  <si>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</si>
  <si>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</si>
  <si>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</si>
  <si>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</si>
  <si>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</si>
  <si>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</si>
  <si>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</si>
  <si>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</si>
  <si>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</si>
  <si>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</si>
  <si>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</si>
  <si>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</si>
  <si>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</si>
  <si>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</si>
  <si>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</si>
  <si>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</si>
  <si>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</si>
  <si>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</si>
  <si>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</si>
  <si>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</si>
  <si>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</si>
  <si>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</si>
  <si>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</si>
  <si>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</si>
  <si>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</si>
  <si>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</si>
  <si>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</si>
  <si>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</si>
  <si>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</si>
  <si>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</si>
  <si>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</si>
  <si>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</si>
  <si>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</si>
  <si>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</si>
  <si>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</si>
  <si>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</si>
  <si>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</si>
  <si>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</si>
  <si>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</si>
  <si>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</si>
  <si>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</si>
  <si>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</si>
  <si>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</si>
  <si>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</si>
  <si>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</si>
  <si>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</si>
  <si>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</si>
  <si>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</si>
  <si>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</si>
  <si>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</si>
  <si>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</si>
  <si>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</si>
  <si>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</si>
  <si>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</si>
  <si>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</si>
  <si>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</si>
  <si>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</si>
  <si>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</si>
  <si>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</si>
  <si>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</si>
  <si>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</si>
  <si>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</si>
  <si>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</si>
  <si>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</si>
  <si>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</si>
  <si>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</si>
  <si>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</si>
  <si>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</si>
  <si>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</si>
  <si>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</si>
  <si>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</si>
  <si>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</si>
  <si>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</si>
  <si>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</si>
  <si>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</si>
  <si>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</si>
  <si>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</si>
  <si>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</si>
  <si>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</si>
  <si>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</si>
  <si>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</si>
  <si>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</si>
  <si>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</si>
  <si>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</si>
  <si>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</si>
  <si>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</si>
  <si>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</si>
  <si>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</si>
  <si>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</si>
  <si>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</si>
  <si>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</si>
  <si>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</si>
  <si>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</si>
  <si>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</si>
  <si>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</si>
  <si>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</si>
  <si>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</si>
  <si>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</si>
  <si>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</si>
  <si>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</si>
  <si>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</si>
  <si>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</si>
  <si>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</si>
  <si>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</si>
  <si>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</si>
  <si>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</si>
  <si>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</si>
  <si>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</si>
  <si>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</si>
  <si>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</si>
  <si>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</si>
  <si>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</si>
  <si>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</si>
  <si>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</si>
  <si>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</si>
  <si>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</si>
  <si>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</si>
  <si>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</si>
  <si>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</si>
  <si>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</si>
  <si>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</si>
  <si>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</si>
  <si>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</si>
  <si>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</si>
  <si>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</si>
  <si>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</si>
  <si>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</si>
  <si>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</si>
  <si>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</si>
  <si>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</si>
  <si>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</si>
  <si>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</si>
  <si>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</si>
  <si>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</si>
  <si>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</si>
  <si>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</si>
  <si>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</si>
  <si>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</si>
  <si>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</si>
  <si>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</si>
  <si>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</si>
  <si>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</si>
  <si>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</si>
  <si>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</si>
  <si>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</si>
  <si>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</si>
  <si>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</si>
  <si>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</si>
  <si>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</si>
  <si>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</si>
  <si>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</si>
  <si>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</si>
  <si>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</si>
  <si>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</si>
  <si>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</si>
  <si>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</si>
  <si>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</si>
  <si>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</si>
  <si>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</si>
  <si>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</si>
  <si>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</si>
  <si>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</si>
  <si>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</si>
  <si>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</si>
  <si>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</si>
  <si>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</si>
  <si>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</si>
  <si>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</si>
  <si>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</si>
  <si>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</si>
  <si>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</si>
  <si>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</si>
  <si>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</si>
  <si>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</si>
  <si>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</si>
  <si>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</si>
  <si>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</si>
  <si>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</si>
  <si>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</si>
  <si>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</si>
  <si>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</si>
  <si>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</si>
  <si>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</si>
  <si>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</si>
  <si>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</si>
  <si>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</si>
  <si>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</si>
  <si>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</si>
  <si>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</si>
  <si>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</si>
  <si>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</si>
  <si>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</si>
  <si>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</si>
  <si>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</si>
  <si>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</si>
  <si>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</si>
  <si>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</si>
  <si>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</si>
  <si>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</si>
  <si>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</si>
  <si>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</si>
  <si>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</si>
  <si>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</si>
  <si>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</si>
  <si>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</si>
  <si>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</si>
  <si>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</si>
  <si>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</si>
  <si>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</si>
  <si>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</si>
  <si>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</si>
  <si>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</si>
  <si>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</si>
  <si>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</si>
  <si>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</si>
  <si>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</si>
  <si>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</si>
  <si>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</si>
  <si>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</si>
  <si>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</si>
  <si>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</si>
  <si>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</si>
  <si>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</si>
  <si>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</si>
  <si>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</si>
  <si>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</si>
  <si>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</si>
  <si>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</si>
  <si>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</si>
  <si>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</si>
  <si>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</si>
  <si>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</si>
  <si>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</si>
  <si>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</si>
  <si>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</si>
  <si>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</si>
  <si>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</si>
  <si>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</si>
  <si>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</si>
  <si>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</si>
  <si>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</si>
  <si>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</si>
  <si>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</si>
  <si>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</si>
  <si>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</si>
  <si>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</si>
  <si>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</si>
  <si>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</si>
  <si>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</si>
  <si>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</si>
  <si>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</si>
  <si>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</si>
  <si>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</si>
  <si>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</si>
  <si>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</si>
  <si>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</si>
  <si>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</si>
  <si>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</si>
  <si>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</si>
  <si>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</si>
  <si>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</si>
  <si>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</si>
  <si>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</si>
  <si>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</si>
  <si>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</si>
  <si>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</si>
  <si>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</si>
  <si>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</si>
  <si>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</si>
  <si>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</si>
  <si>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</si>
  <si>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</si>
  <si>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</si>
  <si>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</si>
  <si>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</si>
  <si>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</si>
  <si>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</si>
  <si>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</si>
  <si>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</si>
  <si>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</si>
  <si>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</si>
  <si>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</si>
  <si>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</si>
  <si>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</si>
  <si>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</si>
  <si>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</si>
  <si>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</si>
  <si>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</si>
  <si>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</si>
  <si>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</si>
  <si>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</si>
  <si>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</si>
  <si>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</si>
  <si>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</si>
  <si>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</si>
  <si>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</si>
  <si>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</si>
  <si>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</si>
  <si>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</si>
  <si>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</si>
  <si>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</si>
  <si>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</si>
  <si>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</si>
  <si>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</si>
  <si>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</si>
  <si>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</si>
  <si>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</si>
  <si>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</si>
  <si>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</si>
  <si>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</si>
  <si>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</si>
  <si>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</si>
  <si>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</si>
  <si>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</si>
  <si>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</si>
  <si>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</si>
  <si>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</si>
  <si>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</si>
  <si>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</si>
  <si>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</si>
  <si>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</si>
  <si>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</si>
  <si>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</si>
  <si>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</si>
  <si>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</si>
  <si>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</si>
  <si>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</si>
  <si>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</si>
  <si>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</si>
  <si>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</si>
  <si>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</si>
  <si>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</si>
  <si>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</si>
  <si>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</si>
  <si>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</si>
  <si>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</si>
  <si>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</si>
  <si>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</si>
  <si>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</si>
  <si>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</si>
  <si>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</si>
  <si>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</si>
  <si>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</si>
  <si>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</si>
  <si>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</si>
  <si>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</si>
  <si>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</si>
  <si>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</si>
  <si>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</si>
  <si>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</si>
  <si>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</si>
  <si>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</si>
  <si>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</si>
  <si>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</si>
  <si>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</si>
  <si>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</si>
  <si>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</si>
  <si>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</si>
  <si>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</si>
  <si>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</si>
  <si>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</si>
  <si>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</si>
  <si>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</si>
  <si>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</si>
  <si>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</si>
  <si>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</si>
  <si>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</si>
  <si>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</si>
  <si>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</si>
  <si>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</si>
  <si>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</si>
  <si>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</si>
  <si>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</si>
  <si>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</si>
  <si>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</si>
  <si>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</si>
  <si>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</si>
  <si>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</si>
  <si>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</si>
  <si>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</si>
  <si>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</si>
  <si>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</si>
  <si>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</si>
  <si>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</si>
  <si>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</si>
  <si>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</si>
  <si>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</si>
  <si>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</si>
  <si>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</si>
  <si>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</si>
  <si>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</si>
  <si>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</si>
  <si>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</si>
  <si>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</si>
  <si>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</si>
  <si>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</si>
  <si>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</si>
  <si>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</si>
  <si>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</si>
  <si>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</si>
  <si>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</si>
  <si>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</si>
  <si>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</si>
  <si>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</si>
  <si>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</si>
  <si>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</si>
  <si>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</si>
  <si>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</si>
  <si>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</si>
  <si>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</si>
  <si>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</si>
  <si>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</si>
  <si>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</si>
  <si>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</si>
  <si>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</si>
  <si>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</si>
  <si>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</si>
  <si>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</si>
  <si>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</si>
  <si>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</si>
  <si>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</si>
  <si>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</si>
  <si>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</si>
  <si>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</si>
  <si>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</si>
  <si>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</si>
  <si>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</si>
  <si>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</si>
  <si>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</si>
  <si>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</si>
  <si>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</si>
  <si>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</si>
  <si>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</si>
  <si>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</si>
  <si>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</si>
  <si>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</si>
  <si>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</si>
  <si>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</si>
  <si>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</si>
  <si>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</si>
  <si>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</si>
  <si>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</si>
  <si>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</si>
  <si>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</si>
  <si>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</si>
  <si>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</si>
  <si>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</si>
  <si>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</si>
  <si>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</si>
  <si>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</si>
  <si>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</si>
  <si>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</si>
  <si>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</si>
  <si>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</si>
  <si>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</si>
  <si>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</si>
  <si>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</si>
  <si>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</si>
  <si>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</si>
  <si>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</si>
  <si>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</si>
  <si>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</si>
  <si>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</si>
  <si>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</si>
  <si>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</si>
  <si>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</si>
  <si>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</si>
  <si>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</si>
  <si>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</si>
  <si>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</si>
  <si>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</si>
  <si>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</si>
  <si>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</si>
  <si>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</si>
  <si>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</si>
  <si>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</si>
  <si>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</si>
  <si>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</si>
  <si>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</si>
  <si>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</si>
  <si>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</si>
  <si>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</si>
  <si>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</si>
  <si>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</si>
  <si>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</si>
  <si>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</si>
  <si>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</si>
  <si>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</si>
  <si>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</si>
  <si>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</si>
  <si>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</si>
  <si>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</si>
  <si>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</si>
  <si>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</si>
  <si>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</si>
  <si>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</si>
  <si>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</si>
  <si>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</si>
  <si>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</si>
  <si>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</si>
  <si>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</si>
  <si>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</si>
  <si>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</si>
  <si>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</si>
  <si>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</si>
  <si>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</si>
  <si>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</si>
  <si>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</si>
  <si>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</si>
  <si>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</si>
  <si>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</si>
  <si>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</si>
  <si>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</si>
  <si>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</si>
  <si>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</si>
  <si>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</si>
  <si>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</si>
  <si>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</si>
  <si>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</si>
  <si>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</si>
  <si>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</si>
  <si>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</si>
  <si>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</si>
  <si>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</si>
  <si>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</si>
  <si>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</si>
  <si>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</si>
  <si>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</si>
  <si>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</si>
  <si>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</si>
  <si>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</si>
  <si>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</si>
  <si>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</si>
  <si>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</si>
  <si>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</si>
  <si>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</si>
  <si>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</si>
  <si>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</si>
  <si>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</si>
  <si>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</si>
  <si>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</si>
  <si>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</si>
  <si>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</si>
  <si>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</si>
  <si>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</si>
  <si>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</si>
  <si>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</si>
  <si>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</si>
  <si>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</si>
  <si>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</si>
  <si>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</si>
  <si>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</si>
  <si>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</si>
  <si>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</si>
  <si>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</si>
  <si>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</si>
  <si>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</si>
  <si>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</si>
  <si>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</si>
  <si>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</si>
  <si>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</si>
  <si>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</si>
  <si>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</si>
  <si>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</si>
  <si>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</si>
  <si>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</si>
  <si>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</si>
  <si>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</si>
  <si>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</si>
  <si>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</si>
  <si>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</si>
  <si>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</si>
  <si>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</si>
  <si>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</si>
  <si>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</si>
  <si>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</si>
  <si>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</si>
  <si>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</si>
  <si>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</si>
  <si>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</si>
  <si>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</si>
  <si>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</si>
  <si>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</si>
  <si>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</si>
  <si>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</si>
  <si>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</si>
  <si>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</si>
  <si>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</si>
  <si>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</si>
  <si>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</si>
  <si>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</si>
  <si>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</si>
  <si>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</si>
  <si>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</si>
  <si>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</si>
  <si>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</si>
  <si>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</si>
  <si>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</si>
  <si>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</si>
  <si>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</si>
  <si>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</si>
  <si>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</si>
  <si>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</si>
  <si>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</si>
  <si>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</si>
  <si>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</si>
  <si>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</si>
  <si>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</si>
  <si>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</si>
  <si>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</si>
  <si>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</si>
  <si>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</si>
  <si>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</si>
  <si>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</si>
  <si>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</si>
  <si>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</si>
  <si>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</si>
  <si>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</si>
  <si>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</si>
  <si>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</si>
  <si>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</si>
  <si>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</si>
  <si>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</si>
  <si>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</si>
  <si>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</si>
  <si>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</si>
  <si>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</si>
  <si>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</si>
  <si>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</si>
  <si>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</si>
  <si>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</si>
  <si>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</si>
  <si>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</si>
  <si>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</si>
  <si>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</si>
  <si>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</si>
  <si>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</si>
  <si>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</si>
  <si>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</si>
  <si>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</si>
  <si>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</si>
  <si>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</si>
  <si>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</si>
  <si>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</si>
  <si>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</si>
  <si>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</si>
  <si>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</si>
  <si>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</si>
  <si>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</si>
  <si>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</si>
  <si>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</si>
  <si>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</si>
  <si>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</si>
  <si>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</si>
  <si>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</si>
  <si>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</si>
  <si>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</si>
  <si>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</si>
  <si>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</si>
  <si>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</si>
  <si>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</si>
  <si>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</si>
  <si>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</si>
  <si>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</si>
  <si>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</si>
  <si>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</si>
  <si>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</si>
  <si>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</si>
  <si>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</si>
  <si>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</si>
  <si>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</si>
  <si>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</si>
  <si>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</si>
  <si>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</si>
  <si>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</si>
  <si>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</si>
  <si>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</si>
  <si>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</si>
  <si>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</si>
  <si>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</si>
  <si>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</si>
  <si>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</si>
  <si>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</si>
  <si>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</si>
  <si>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</si>
  <si>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</si>
  <si>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</si>
  <si>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</si>
  <si>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</si>
  <si>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</si>
  <si>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</si>
  <si>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</si>
  <si>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</si>
  <si>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</si>
  <si>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</si>
  <si>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</si>
  <si>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</si>
  <si>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</si>
  <si>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</si>
  <si>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</si>
  <si>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</si>
  <si>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</si>
  <si>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</si>
  <si>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</si>
  <si>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</si>
  <si>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</si>
  <si>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</si>
  <si>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</si>
  <si>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</si>
  <si>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</si>
  <si>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</si>
  <si>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</si>
  <si>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</si>
  <si>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</si>
  <si>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</si>
  <si>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</si>
  <si>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</si>
  <si>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</si>
  <si>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</si>
  <si>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</si>
  <si>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</si>
  <si>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</si>
  <si>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</si>
  <si>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</si>
  <si>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</si>
  <si>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</si>
  <si>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</si>
  <si>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</si>
  <si>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</si>
  <si>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</si>
  <si>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</si>
  <si>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</si>
  <si>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</si>
  <si>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</si>
  <si>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</si>
  <si>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</si>
  <si>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</si>
  <si>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</si>
  <si>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</si>
  <si>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</si>
  <si>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</si>
  <si>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</si>
  <si>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</si>
  <si>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</si>
  <si>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</si>
  <si>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</si>
  <si>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</si>
  <si>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</si>
  <si>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</si>
  <si>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</si>
  <si>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</si>
  <si>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</si>
  <si>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</si>
  <si>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</si>
  <si>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</si>
  <si>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</si>
  <si>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</si>
  <si>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</si>
  <si>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</si>
  <si>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</si>
  <si>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</si>
  <si>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</si>
  <si>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</si>
  <si>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</si>
  <si>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</si>
  <si>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</si>
  <si>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</si>
  <si>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</si>
  <si>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</si>
  <si>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</si>
  <si>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</si>
  <si>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</si>
  <si>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</si>
  <si>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</si>
  <si>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</si>
  <si>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</si>
  <si>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</si>
  <si>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</si>
  <si>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</si>
  <si>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</si>
  <si>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</si>
  <si>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</si>
  <si>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</si>
  <si>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</si>
  <si>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</si>
  <si>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</si>
  <si>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</si>
  <si>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</si>
  <si>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</si>
  <si>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</si>
  <si>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</si>
  <si>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</si>
  <si>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</si>
  <si>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</si>
  <si>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</si>
  <si>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</si>
  <si>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</si>
  <si>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</si>
  <si>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</si>
  <si>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</si>
  <si>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</si>
  <si>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</si>
  <si>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</si>
  <si>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</si>
  <si>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</si>
  <si>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</si>
  <si>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</si>
  <si>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</si>
  <si>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</si>
  <si>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</si>
  <si>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</si>
  <si>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</si>
  <si>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</si>
  <si>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</si>
  <si>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</si>
  <si>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</si>
  <si>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</si>
  <si>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</si>
  <si>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</si>
  <si>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</si>
  <si>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</si>
  <si>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</si>
  <si>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</si>
  <si>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</si>
  <si>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</si>
  <si>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</si>
  <si>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</si>
  <si>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</si>
  <si>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</si>
  <si>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</si>
  <si>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</si>
  <si>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</si>
  <si>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</si>
  <si>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</si>
  <si>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</si>
  <si>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</si>
  <si>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</si>
  <si>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</si>
  <si>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</si>
  <si>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</si>
  <si>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</si>
  <si>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</si>
  <si>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</si>
  <si>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</si>
  <si>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</si>
  <si>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</si>
  <si>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</si>
  <si>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</si>
  <si>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</si>
  <si>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</si>
  <si>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</si>
  <si>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</si>
  <si>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</si>
  <si>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</si>
  <si>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</si>
  <si>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</si>
  <si>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</si>
  <si>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</si>
  <si>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</si>
  <si>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</si>
  <si>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</si>
  <si>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</si>
  <si>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</si>
  <si>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</si>
  <si>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</si>
  <si>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</si>
  <si>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</si>
  <si>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</si>
  <si>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</si>
  <si>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</si>
  <si>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</si>
  <si>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</si>
  <si>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</si>
  <si>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</si>
  <si>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</si>
  <si>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</si>
  <si>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</si>
  <si>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</si>
  <si>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</si>
  <si>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</si>
  <si>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</si>
  <si>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</si>
  <si>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</si>
  <si>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</si>
  <si>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</si>
  <si>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</si>
  <si>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</si>
  <si>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</si>
  <si>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</si>
  <si>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</si>
  <si>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</si>
  <si>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</si>
  <si>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</si>
  <si>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</si>
  <si>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</si>
  <si>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</si>
  <si>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</si>
  <si>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</si>
  <si>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</si>
  <si>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</si>
  <si>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</si>
  <si>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</si>
  <si>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</si>
  <si>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</si>
  <si>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</si>
  <si>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</si>
  <si>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</si>
  <si>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</si>
  <si>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</si>
  <si>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</si>
  <si>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</si>
  <si>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</si>
  <si>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</si>
  <si>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</si>
  <si>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</si>
  <si>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</si>
  <si>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</si>
  <si>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</si>
  <si>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</si>
  <si>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</si>
  <si>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</si>
  <si>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</si>
  <si>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</si>
  <si>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</si>
  <si>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</si>
  <si>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</si>
  <si>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</si>
  <si>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</si>
  <si>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</si>
  <si>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</si>
  <si>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</si>
  <si>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</si>
  <si>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</si>
  <si>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</si>
  <si>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</si>
  <si>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</si>
  <si>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</si>
  <si>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</si>
  <si>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</si>
  <si>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</si>
  <si>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</si>
  <si>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</si>
  <si>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</si>
  <si>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</si>
  <si>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</si>
  <si>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</si>
  <si>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</si>
  <si>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</si>
  <si>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</si>
  <si>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</si>
  <si>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</si>
  <si>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</si>
  <si>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</si>
  <si>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</si>
  <si>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</si>
  <si>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</si>
  <si>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</si>
  <si>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</si>
  <si>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</si>
  <si>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</si>
  <si>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</si>
  <si>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</si>
  <si>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</si>
  <si>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</si>
  <si>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</si>
  <si>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</si>
  <si>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</si>
  <si>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</si>
  <si>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</si>
  <si>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</si>
  <si>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</si>
  <si>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</si>
  <si>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</si>
  <si>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</si>
  <si>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</si>
  <si>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</si>
  <si>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</si>
  <si>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</si>
  <si>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</si>
  <si>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</si>
  <si>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</si>
  <si>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</si>
  <si>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</si>
  <si>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</si>
  <si>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</si>
  <si>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</si>
  <si>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</si>
  <si>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</si>
  <si>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</si>
  <si>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</si>
  <si>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</si>
  <si>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</si>
  <si>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</si>
  <si>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</si>
  <si>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</si>
  <si>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</si>
  <si>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</si>
  <si>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</si>
  <si>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</si>
  <si>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</si>
  <si>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</si>
  <si>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</si>
  <si>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</si>
  <si>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</si>
  <si>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</si>
  <si>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</si>
  <si>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</si>
  <si>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</si>
  <si>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</si>
  <si>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</si>
  <si>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</si>
  <si>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</si>
  <si>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</si>
  <si>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</si>
  <si>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</si>
  <si>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</si>
  <si>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</si>
  <si>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</si>
  <si>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</si>
  <si>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</si>
  <si>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</si>
  <si>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</si>
  <si>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</si>
  <si>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</si>
  <si>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</si>
  <si>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</si>
  <si>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</si>
  <si>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</si>
  <si>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</si>
  <si>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</si>
  <si>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</si>
  <si>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</si>
  <si>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</si>
  <si>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</si>
  <si>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</si>
  <si>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</si>
  <si>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</si>
  <si>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</si>
  <si>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</si>
  <si>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</si>
  <si>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</si>
  <si>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</si>
  <si>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</si>
  <si>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</si>
  <si>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</si>
  <si>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</si>
  <si>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</si>
  <si>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</si>
  <si>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</si>
  <si>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</si>
  <si>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</si>
  <si>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</si>
  <si>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</si>
  <si>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</si>
  <si>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</si>
  <si>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</si>
  <si>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</si>
  <si>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</si>
  <si>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</si>
  <si>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</si>
  <si>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</si>
  <si>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</si>
  <si>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</si>
  <si>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</si>
  <si>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</si>
  <si>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</si>
  <si>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</si>
  <si>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</si>
  <si>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</si>
  <si>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</si>
  <si>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</si>
  <si>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</si>
  <si>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</si>
  <si>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</si>
  <si>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</si>
  <si>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</si>
  <si>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</si>
  <si>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</si>
  <si>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</si>
  <si>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</si>
  <si>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</si>
  <si>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</si>
  <si>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</si>
  <si>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</si>
  <si>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</si>
  <si>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</si>
  <si>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</si>
  <si>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</si>
  <si>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</si>
  <si>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</si>
  <si>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</si>
  <si>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</si>
  <si>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</si>
  <si>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</si>
  <si>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</si>
  <si>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</si>
  <si>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</si>
  <si>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</si>
  <si>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</si>
  <si>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</si>
  <si>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</si>
  <si>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</si>
  <si>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</si>
  <si>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</si>
  <si>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</si>
  <si>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</si>
  <si>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</si>
  <si>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</si>
  <si>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</si>
  <si>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</si>
  <si>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</si>
  <si>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</si>
  <si>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</si>
  <si>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</si>
  <si>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</si>
  <si>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</si>
  <si>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</si>
  <si>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</si>
  <si>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</si>
  <si>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</si>
  <si>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</si>
  <si>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</si>
  <si>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</si>
  <si>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</si>
  <si>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</si>
  <si>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</si>
  <si>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</si>
  <si>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</si>
  <si>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</si>
  <si>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</si>
  <si>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</si>
  <si>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</si>
  <si>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</si>
  <si>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</si>
  <si>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</si>
  <si>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</si>
  <si>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</si>
  <si>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</si>
  <si>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</si>
  <si>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</si>
  <si>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</si>
  <si>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</si>
  <si>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</si>
  <si>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</si>
  <si>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</si>
  <si>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</si>
  <si>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</si>
  <si>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</si>
  <si>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</si>
  <si>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</si>
  <si>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</si>
  <si>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</si>
  <si>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</si>
  <si>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</si>
  <si>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</si>
  <si>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</si>
  <si>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</si>
  <si>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</si>
  <si>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</si>
  <si>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</si>
  <si>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</si>
  <si>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</si>
  <si>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</si>
  <si>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</si>
  <si>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</si>
  <si>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</si>
  <si>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</si>
  <si>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</si>
  <si>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</si>
  <si>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</si>
  <si>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</si>
  <si>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</si>
  <si>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</si>
  <si>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</si>
  <si>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</si>
  <si>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</si>
  <si>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</si>
  <si>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</si>
  <si>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</si>
  <si>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</si>
  <si>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</si>
  <si>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</si>
  <si>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</si>
  <si>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</si>
  <si>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</si>
  <si>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</si>
  <si>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</si>
  <si>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</si>
  <si>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</si>
  <si>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</si>
  <si>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</si>
  <si>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</si>
  <si>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</si>
  <si>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</si>
  <si>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</si>
  <si>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</si>
  <si>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</si>
  <si>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</si>
  <si>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</si>
  <si>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</si>
  <si>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</si>
  <si>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</si>
  <si>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</si>
  <si>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</si>
  <si>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</si>
  <si>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</si>
  <si>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</si>
  <si>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</si>
  <si>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</si>
  <si>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</si>
  <si>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</si>
  <si>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</si>
  <si>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</si>
  <si>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</si>
  <si>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</si>
  <si>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</si>
  <si>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</si>
  <si>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</si>
  <si>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</si>
  <si>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</si>
  <si>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</si>
  <si>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</si>
  <si>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</si>
  <si>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</si>
  <si>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</si>
  <si>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</si>
  <si>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</si>
  <si>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</si>
  <si>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</si>
  <si>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</si>
  <si>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</si>
  <si>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</si>
  <si>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</si>
  <si>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</si>
  <si>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</si>
  <si>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</si>
  <si>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</si>
  <si>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</si>
  <si>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</si>
  <si>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</si>
  <si>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</si>
  <si>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</si>
  <si>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</si>
  <si>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</si>
  <si>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</si>
  <si>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</si>
  <si>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</si>
  <si>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</si>
  <si>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</si>
  <si>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</si>
  <si>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</si>
  <si>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</si>
  <si>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</si>
  <si>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</si>
  <si>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</si>
  <si>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</si>
  <si>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</si>
  <si>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</si>
  <si>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</si>
  <si>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</si>
  <si>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</si>
  <si>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</si>
  <si>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</si>
  <si>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</si>
  <si>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</si>
  <si>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</si>
  <si>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</si>
  <si>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</si>
  <si>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</si>
  <si>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</si>
  <si>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</si>
  <si>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</si>
  <si>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</si>
  <si>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</si>
  <si>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</si>
  <si>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</si>
  <si>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</si>
  <si>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</si>
  <si>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</si>
  <si>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</si>
  <si>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</si>
  <si>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</si>
  <si>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</si>
  <si>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</si>
  <si>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</si>
  <si>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</si>
  <si>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</si>
  <si>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</si>
  <si>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</si>
  <si>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</si>
  <si>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</si>
  <si>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</si>
  <si>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</si>
  <si>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</si>
  <si>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</si>
  <si>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</si>
  <si>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</si>
  <si>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</si>
  <si>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</si>
  <si>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</si>
  <si>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</si>
  <si>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</si>
  <si>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</si>
  <si>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</si>
  <si>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</si>
  <si>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</si>
  <si>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</si>
  <si>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</si>
  <si>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</si>
  <si>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</si>
  <si>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</si>
  <si>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</si>
  <si>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</si>
  <si>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</si>
  <si>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</si>
  <si>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</si>
  <si>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</si>
  <si>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</si>
  <si>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</si>
  <si>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</si>
  <si>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</si>
  <si>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</si>
  <si>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</si>
  <si>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</si>
  <si>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</si>
  <si>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</si>
  <si>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</si>
  <si>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</si>
  <si>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</si>
  <si>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</si>
  <si>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</si>
  <si>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</si>
  <si>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</si>
  <si>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</si>
  <si>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</si>
  <si>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</si>
  <si>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</si>
  <si>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</si>
  <si>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</si>
  <si>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</si>
  <si>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</si>
  <si>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</si>
  <si>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</si>
  <si>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</si>
  <si>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</si>
  <si>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</si>
  <si>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</si>
  <si>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</si>
  <si>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</si>
  <si>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</si>
  <si>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</si>
  <si>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</si>
  <si>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</si>
  <si>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</si>
  <si>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</si>
  <si>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</si>
  <si>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</si>
  <si>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</si>
  <si>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</si>
  <si>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</si>
  <si>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</si>
  <si>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</si>
  <si>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</si>
  <si>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</si>
  <si>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</si>
  <si>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</si>
  <si>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</si>
  <si>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</si>
  <si>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</si>
  <si>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</si>
  <si>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</si>
  <si>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</si>
  <si>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</si>
  <si>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</si>
  <si>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</si>
  <si>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</si>
  <si>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</si>
  <si>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</si>
  <si>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</si>
  <si>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</si>
  <si>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</si>
  <si>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</si>
  <si>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</si>
  <si>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</si>
  <si>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</si>
  <si>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</si>
  <si>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</si>
  <si>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</si>
  <si>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</si>
  <si>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</si>
  <si>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</si>
  <si>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</si>
  <si>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</si>
  <si>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</si>
  <si>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</si>
  <si>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</si>
  <si>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</si>
  <si>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</si>
  <si>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</si>
  <si>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</si>
  <si>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</si>
  <si>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</si>
  <si>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</si>
  <si>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</si>
  <si>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</si>
  <si>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</si>
  <si>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</si>
  <si>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</si>
  <si>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</si>
  <si>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</si>
  <si>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</si>
  <si>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</si>
  <si>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</si>
  <si>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</si>
  <si>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</si>
  <si>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</si>
  <si>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</si>
  <si>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</si>
  <si>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</si>
  <si>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</si>
  <si>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</si>
  <si>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</si>
  <si>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</si>
  <si>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</si>
  <si>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</si>
  <si>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</si>
  <si>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</si>
  <si>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</si>
  <si>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</si>
  <si>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</si>
  <si>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</si>
  <si>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</si>
  <si>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</si>
  <si>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</si>
  <si>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</si>
  <si>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</si>
  <si>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</si>
  <si>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</si>
  <si>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</si>
  <si>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</si>
  <si>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</si>
  <si>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</si>
  <si>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</si>
  <si>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</si>
  <si>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</si>
  <si>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</si>
  <si>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</si>
  <si>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</si>
  <si>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</si>
  <si>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</si>
  <si>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</si>
  <si>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</si>
  <si>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</si>
  <si>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</si>
  <si>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</si>
  <si>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</si>
  <si>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</si>
  <si>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</si>
  <si>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</si>
  <si>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</si>
  <si>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</si>
  <si>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</si>
  <si>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</si>
  <si>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</si>
  <si>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</si>
  <si>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</si>
  <si>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</si>
  <si>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</si>
  <si>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</si>
  <si>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</si>
  <si>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</si>
  <si>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</si>
  <si>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</si>
  <si>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</si>
  <si>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</si>
  <si>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</si>
  <si>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</si>
  <si>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</si>
  <si>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</si>
  <si>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</si>
  <si>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</si>
  <si>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</si>
  <si>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</si>
  <si>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</si>
  <si>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</si>
  <si>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</si>
  <si>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</si>
  <si>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</si>
  <si>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</si>
  <si>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</si>
  <si>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</si>
  <si>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</si>
  <si>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</si>
  <si>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</si>
  <si>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</si>
  <si>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</si>
  <si>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</si>
  <si>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</si>
  <si>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</si>
  <si>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</si>
  <si>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</si>
  <si>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</si>
  <si>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</si>
  <si>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</si>
  <si>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</si>
  <si>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</si>
  <si>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</si>
  <si>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</si>
  <si>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</si>
  <si>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</si>
  <si>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</si>
  <si>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</si>
  <si>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</si>
  <si>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</si>
  <si>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</si>
  <si>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</si>
  <si>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</si>
  <si>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</si>
  <si>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</si>
  <si>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</si>
  <si>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</si>
  <si>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</si>
  <si>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</si>
  <si>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</si>
  <si>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</si>
  <si>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</si>
  <si>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</si>
  <si>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</si>
  <si>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</si>
  <si>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</si>
  <si>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</si>
  <si>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</si>
  <si>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</si>
  <si>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</si>
  <si>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</si>
  <si>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</si>
  <si>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</si>
  <si>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</si>
  <si>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</si>
  <si>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</si>
  <si>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</si>
  <si>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</si>
  <si>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</si>
  <si>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</si>
  <si>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</si>
  <si>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</si>
  <si>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</si>
  <si>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</si>
  <si>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</si>
  <si>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</si>
  <si>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</si>
  <si>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</si>
  <si>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</si>
  <si>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</si>
  <si>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</si>
  <si>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</si>
  <si>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</si>
  <si>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</si>
  <si>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</si>
  <si>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</si>
  <si>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</si>
  <si>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</si>
  <si>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</si>
  <si>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</si>
  <si>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</si>
  <si>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</si>
  <si>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</si>
  <si>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</si>
  <si>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</si>
  <si>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</si>
  <si>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</si>
  <si>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</si>
  <si>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</si>
  <si>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</si>
  <si>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</si>
  <si>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</si>
  <si>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</si>
  <si>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</si>
  <si>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</si>
  <si>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</si>
  <si>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</si>
  <si>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</si>
  <si>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</si>
  <si>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</si>
  <si>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</si>
  <si>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</si>
  <si>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</si>
  <si>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</si>
  <si>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</si>
  <si>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</si>
  <si>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</si>
  <si>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</si>
  <si>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</si>
  <si>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</si>
  <si>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</si>
  <si>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</si>
  <si>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</si>
  <si>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</si>
  <si>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</si>
  <si>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</si>
  <si>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</si>
  <si>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</si>
  <si>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</si>
  <si>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</si>
  <si>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</si>
  <si>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</si>
  <si>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</si>
  <si>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</si>
  <si>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</si>
  <si>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</si>
  <si>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</si>
  <si>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</si>
  <si>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</si>
  <si>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</si>
  <si>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</si>
  <si>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</si>
  <si>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</si>
  <si>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</si>
  <si>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</si>
  <si>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</si>
  <si>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</si>
  <si>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</si>
  <si>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</si>
  <si>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</si>
  <si>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</si>
  <si>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</si>
  <si>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</si>
  <si>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</si>
  <si>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</si>
  <si>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</si>
  <si>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</si>
  <si>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</si>
  <si>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</si>
  <si>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</si>
  <si>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</si>
  <si>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</si>
  <si>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</si>
  <si>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</si>
  <si>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</si>
  <si>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</si>
  <si>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</si>
  <si>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</si>
  <si>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</si>
  <si>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</si>
  <si>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</si>
  <si>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</si>
  <si>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</si>
  <si>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</si>
  <si>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</si>
  <si>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</si>
  <si>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</si>
  <si>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</si>
  <si>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</si>
  <si>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</si>
  <si>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</si>
  <si>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</si>
  <si>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</si>
  <si>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</si>
  <si>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</si>
  <si>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</si>
  <si>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</si>
  <si>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</si>
  <si>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</si>
  <si>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</si>
  <si>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</si>
  <si>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</si>
  <si>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</si>
  <si>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</si>
  <si>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</si>
  <si>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</si>
  <si>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</si>
  <si>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</si>
  <si>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</si>
  <si>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</si>
  <si>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</si>
  <si>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</si>
  <si>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</si>
  <si>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</si>
  <si>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</si>
  <si>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</si>
  <si>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</si>
  <si>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</si>
  <si>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</si>
  <si>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</si>
  <si>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</si>
  <si>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</si>
  <si>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</si>
  <si>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</si>
  <si>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</si>
  <si>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</si>
  <si>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</si>
  <si>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</si>
  <si>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</si>
  <si>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</si>
  <si>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</si>
  <si>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</si>
  <si>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</si>
  <si>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</si>
  <si>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</si>
  <si>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</si>
  <si>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</si>
  <si>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</si>
  <si>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</si>
  <si>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</si>
  <si>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</si>
  <si>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</si>
  <si>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</si>
  <si>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</si>
  <si>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</si>
  <si>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</si>
  <si>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</si>
  <si>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</si>
  <si>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</si>
  <si>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</si>
  <si>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</si>
  <si>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</si>
  <si>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</si>
  <si>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</si>
  <si>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</si>
  <si>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</si>
  <si>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</si>
  <si>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</si>
  <si>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</si>
  <si>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</si>
  <si>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</si>
  <si>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</si>
  <si>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</si>
  <si>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</si>
  <si>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</si>
  <si>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</si>
  <si>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</si>
  <si>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</si>
  <si>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</si>
  <si>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</si>
  <si>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</si>
  <si>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</si>
  <si>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</si>
  <si>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</si>
  <si>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</si>
  <si>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</si>
  <si>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</si>
  <si>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</si>
  <si>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</si>
  <si>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</si>
  <si>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</si>
  <si>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</si>
  <si>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</si>
  <si>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</si>
  <si>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</si>
  <si>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</si>
  <si>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</si>
  <si>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</si>
  <si>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</si>
  <si>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</si>
  <si>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</si>
  <si>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</si>
  <si>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</si>
  <si>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</si>
  <si>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</si>
  <si>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</si>
  <si>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</si>
  <si>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</si>
  <si>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</si>
  <si>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</si>
  <si>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</si>
  <si>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</si>
  <si>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</si>
  <si>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</si>
  <si>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</si>
  <si>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</si>
  <si>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</si>
  <si>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</si>
  <si>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</si>
  <si>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</si>
  <si>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</si>
  <si>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</si>
  <si>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</si>
  <si>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</si>
  <si>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</si>
  <si>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</si>
  <si>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</si>
  <si>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</si>
  <si>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</si>
  <si>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</si>
  <si>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</si>
  <si>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</si>
  <si>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</si>
  <si>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</si>
  <si>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</si>
  <si>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</si>
  <si>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</si>
  <si>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</si>
  <si>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</si>
  <si>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</si>
  <si>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</si>
  <si>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</si>
  <si>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</si>
  <si>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</si>
  <si>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</si>
  <si>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</si>
  <si>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</si>
  <si>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</si>
  <si>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</si>
  <si>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</si>
  <si>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</si>
  <si>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</si>
  <si>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</si>
  <si>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</si>
  <si>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</si>
  <si>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</si>
  <si>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</si>
  <si>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</si>
  <si>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</si>
  <si>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</si>
  <si>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</si>
  <si>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</si>
  <si>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</si>
  <si>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</si>
  <si>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</si>
  <si>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</si>
  <si>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</si>
  <si>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</si>
  <si>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</si>
  <si>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</si>
  <si>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</si>
  <si>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</si>
  <si>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</si>
  <si>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</si>
  <si>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</si>
  <si>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</si>
  <si>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</si>
  <si>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</si>
  <si>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</si>
  <si>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</si>
  <si>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</si>
  <si>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</si>
  <si>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</si>
  <si>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</si>
  <si>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</si>
  <si>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</si>
  <si>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</si>
  <si>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</si>
  <si>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</si>
  <si>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</si>
  <si>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</si>
  <si>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</si>
  <si>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</si>
  <si>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</si>
  <si>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</si>
  <si>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</si>
  <si>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</si>
  <si>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</si>
  <si>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</si>
  <si>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</si>
  <si>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</si>
  <si>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</si>
  <si>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</si>
  <si>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</si>
  <si>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</si>
  <si>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</si>
  <si>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</si>
  <si>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</si>
  <si>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</si>
  <si>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</si>
  <si>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</si>
  <si>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</si>
  <si>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</si>
  <si>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</si>
  <si>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</si>
  <si>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</si>
  <si>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</si>
  <si>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</si>
  <si>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</si>
  <si>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</si>
  <si>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</si>
  <si>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</si>
  <si>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</si>
  <si>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</si>
  <si>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</si>
  <si>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</si>
  <si>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</si>
  <si>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</si>
  <si>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</si>
  <si>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</si>
  <si>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</si>
  <si>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</si>
  <si>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</si>
  <si>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</si>
  <si>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</si>
  <si>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</si>
  <si>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</si>
  <si>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</si>
  <si>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</si>
  <si>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</si>
  <si>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</si>
  <si>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</si>
  <si>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</si>
  <si>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</si>
  <si>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</si>
  <si>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</si>
  <si>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</si>
  <si>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</si>
  <si>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</si>
  <si>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</si>
  <si>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</si>
  <si>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</si>
  <si>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</si>
  <si>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</si>
  <si>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</si>
  <si>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</si>
  <si>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</si>
  <si>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</si>
  <si>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</si>
  <si>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</si>
  <si>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</si>
  <si>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</si>
  <si>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</si>
  <si>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</si>
  <si>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</si>
  <si>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</si>
  <si>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</si>
  <si>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</si>
  <si>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</si>
  <si>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</si>
  <si>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</si>
  <si>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</si>
  <si>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</si>
  <si>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</si>
  <si>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</si>
  <si>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</si>
  <si>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</si>
  <si>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</si>
  <si>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</si>
  <si>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</si>
  <si>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</si>
  <si>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</si>
  <si>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</si>
  <si>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</si>
  <si>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</si>
  <si>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</si>
  <si>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</si>
  <si>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</si>
  <si>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</si>
  <si>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</si>
  <si>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</si>
  <si>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</si>
  <si>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</si>
  <si>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</si>
  <si>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</si>
  <si>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</si>
  <si>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</si>
  <si>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</si>
  <si>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</si>
  <si>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</si>
  <si>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</si>
  <si>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</si>
  <si>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</si>
  <si>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</si>
  <si>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</si>
  <si>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</si>
  <si>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</si>
  <si>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</si>
  <si>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</si>
  <si>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</si>
  <si>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</si>
  <si>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</si>
  <si>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</si>
  <si>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</si>
  <si>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</si>
  <si>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</si>
  <si>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</si>
  <si>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</si>
  <si>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</si>
  <si>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</si>
  <si>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</si>
  <si>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</si>
  <si>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</si>
  <si>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</si>
  <si>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</si>
  <si>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</si>
  <si>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</si>
  <si>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</si>
  <si>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</si>
  <si>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</si>
  <si>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</si>
  <si>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</si>
  <si>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</si>
  <si>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</si>
  <si>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</si>
  <si>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</si>
  <si>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</si>
  <si>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</si>
  <si>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</si>
  <si>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</si>
  <si>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</si>
  <si>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</si>
  <si>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</si>
  <si>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</si>
  <si>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</si>
  <si>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</si>
  <si>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</si>
  <si>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</si>
  <si>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</si>
  <si>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</si>
  <si>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</si>
  <si>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</si>
  <si>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</si>
  <si>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</si>
  <si>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</si>
  <si>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</si>
  <si>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</si>
  <si>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</si>
  <si>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</si>
  <si>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</si>
  <si>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</si>
  <si>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</si>
  <si>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</si>
  <si>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</si>
  <si>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</si>
  <si>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</si>
  <si>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</si>
  <si>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</si>
  <si>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</si>
  <si>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</si>
  <si>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</si>
  <si>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</si>
  <si>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</si>
  <si>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</si>
  <si>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</si>
  <si>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</si>
  <si>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</si>
  <si>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</si>
  <si>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</si>
  <si>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</si>
  <si>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</si>
  <si>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</si>
  <si>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</si>
  <si>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</si>
  <si>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</si>
  <si>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</si>
  <si>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</si>
  <si>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</si>
  <si>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</si>
  <si>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</si>
  <si>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</si>
  <si>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</si>
  <si>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</si>
  <si>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</si>
  <si>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</si>
  <si>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</si>
  <si>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</si>
  <si>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</si>
  <si>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</si>
  <si>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</si>
  <si>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</si>
  <si>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</si>
  <si>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</si>
  <si>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</si>
  <si>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</si>
  <si>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</si>
  <si>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</si>
  <si>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</si>
  <si>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</si>
  <si>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</si>
  <si>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</si>
  <si>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</si>
  <si>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</si>
  <si>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</si>
  <si>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</si>
  <si>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</si>
  <si>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</si>
  <si>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</si>
  <si>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</si>
  <si>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</si>
  <si>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</si>
  <si>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</si>
  <si>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</si>
  <si>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</si>
  <si>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</si>
  <si>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</si>
  <si>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</si>
  <si>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</si>
  <si>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</si>
  <si>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</si>
  <si>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</si>
  <si>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</si>
  <si>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</si>
  <si>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</si>
  <si>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</si>
  <si>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</si>
  <si>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</si>
  <si>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</si>
  <si>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</si>
  <si>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</si>
  <si>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</si>
  <si>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</si>
  <si>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</si>
  <si>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</si>
  <si>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</si>
  <si>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</si>
  <si>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</si>
  <si>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</si>
  <si>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</si>
  <si>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</si>
  <si>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</si>
  <si>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</si>
  <si>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</si>
  <si>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</si>
  <si>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</si>
  <si>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</si>
  <si>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</si>
  <si>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</si>
  <si>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</si>
  <si>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</si>
  <si>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</si>
  <si>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</si>
  <si>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</si>
  <si>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</si>
  <si>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</si>
  <si>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</si>
  <si>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</si>
  <si>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</si>
  <si>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</si>
  <si>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</si>
  <si>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</si>
  <si>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</si>
  <si>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</si>
  <si>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</si>
  <si>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</si>
  <si>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</si>
  <si>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</si>
  <si>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</si>
  <si>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</si>
  <si>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</si>
  <si>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</si>
  <si>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</si>
  <si>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</si>
  <si>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</si>
  <si>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</si>
  <si>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</si>
  <si>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</si>
  <si>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</si>
  <si>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</si>
  <si>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</si>
  <si>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</si>
  <si>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</si>
  <si>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</si>
  <si>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</si>
  <si>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</si>
  <si>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</si>
  <si>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</si>
  <si>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</si>
  <si>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</si>
  <si>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</si>
  <si>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</si>
  <si>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</si>
  <si>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</si>
  <si>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</si>
  <si>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</si>
  <si>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</si>
  <si>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</si>
  <si>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</si>
  <si>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</si>
  <si>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</si>
  <si>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</si>
  <si>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</si>
  <si>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</si>
  <si>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</si>
  <si>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</si>
  <si>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</si>
  <si>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</si>
  <si>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</si>
  <si>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</si>
  <si>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</si>
  <si>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</si>
  <si>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</si>
  <si>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</si>
  <si>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</si>
  <si>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</si>
  <si>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</si>
  <si>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</si>
  <si>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</si>
  <si>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</si>
  <si>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</si>
  <si>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</si>
  <si>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</si>
  <si>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</si>
  <si>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</si>
  <si>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</si>
  <si>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</si>
  <si>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</si>
  <si>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</si>
  <si>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</si>
  <si>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</si>
  <si>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</si>
  <si>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</si>
  <si>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</si>
  <si>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</si>
  <si>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</si>
  <si>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</si>
  <si>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</si>
  <si>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</si>
  <si>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</si>
  <si>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</si>
  <si>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</si>
  <si>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</si>
  <si>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</si>
  <si>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</si>
  <si>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</si>
  <si>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</si>
  <si>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</si>
  <si>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</si>
  <si>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</si>
  <si>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</si>
  <si>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</si>
  <si>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</si>
  <si>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</si>
  <si>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</si>
  <si>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</si>
  <si>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</si>
  <si>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</si>
  <si>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</si>
  <si>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</si>
  <si>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</si>
  <si>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</si>
  <si>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</si>
  <si>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</si>
  <si>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</si>
  <si>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</si>
  <si>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</si>
  <si>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</si>
  <si>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</si>
  <si>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</si>
  <si>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</si>
  <si>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</si>
  <si>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</si>
  <si>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</si>
  <si>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</si>
  <si>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</si>
  <si>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</si>
  <si>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</si>
  <si>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</si>
  <si>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</si>
  <si>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</si>
  <si>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</si>
  <si>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</si>
  <si>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</si>
  <si>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</si>
  <si>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</si>
  <si>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</si>
  <si>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</si>
  <si>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</si>
  <si>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</si>
  <si>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</si>
  <si>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</si>
  <si>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</si>
  <si>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</si>
  <si>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</si>
  <si>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</si>
  <si>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</si>
  <si>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</si>
  <si>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</si>
  <si>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</si>
  <si>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</si>
  <si>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</si>
  <si>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</si>
  <si>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</si>
  <si>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</si>
  <si>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</si>
  <si>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</si>
  <si>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</si>
  <si>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</si>
  <si>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</si>
  <si>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</si>
  <si>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</si>
  <si>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</si>
  <si>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</si>
  <si>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</si>
  <si>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</si>
  <si>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</si>
  <si>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</si>
  <si>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</si>
  <si>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</si>
  <si>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</si>
  <si>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</si>
  <si>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</si>
  <si>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</si>
  <si>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</si>
  <si>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</si>
  <si>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</si>
  <si>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</si>
  <si>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</si>
  <si>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</si>
  <si>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</si>
  <si>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</si>
  <si>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</si>
  <si>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</si>
  <si>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</si>
  <si>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</si>
  <si>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</si>
  <si>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</si>
  <si>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</si>
  <si>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</si>
  <si>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</si>
  <si>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</si>
  <si>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</si>
  <si>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</si>
  <si>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</si>
  <si>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</si>
  <si>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</si>
  <si>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</si>
  <si>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</si>
  <si>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</si>
  <si>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</si>
  <si>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</si>
  <si>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</si>
  <si>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</si>
  <si>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</si>
  <si>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</si>
  <si>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</si>
  <si>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</si>
  <si>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</si>
  <si>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</si>
  <si>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</si>
  <si>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</si>
  <si>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</si>
  <si>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</si>
  <si>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</si>
  <si>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</si>
  <si>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</si>
  <si>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</si>
  <si>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</si>
  <si>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</si>
  <si>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</si>
  <si>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</si>
  <si>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</si>
  <si>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</si>
  <si>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</si>
  <si>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</si>
  <si>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</si>
  <si>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</si>
  <si>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</si>
  <si>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</si>
  <si>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</si>
  <si>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</si>
  <si>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</si>
  <si>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</si>
  <si>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</si>
  <si>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</si>
  <si>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</si>
  <si>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</si>
  <si>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</si>
  <si>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</si>
  <si>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</si>
  <si>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</si>
  <si>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</si>
  <si>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</si>
  <si>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</si>
  <si>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</si>
  <si>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</si>
  <si>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</si>
  <si>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</si>
  <si>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</si>
  <si>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</si>
  <si>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</si>
  <si>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</si>
  <si>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</si>
  <si>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</si>
  <si>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</si>
  <si>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</si>
  <si>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</si>
  <si>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</si>
  <si>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</si>
  <si>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</si>
  <si>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</si>
  <si>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</si>
  <si>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</si>
  <si>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</si>
  <si>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</si>
  <si>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</si>
  <si>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</si>
  <si>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</si>
  <si>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</si>
  <si>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</si>
  <si>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</si>
  <si>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</si>
  <si>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</si>
  <si>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</si>
  <si>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</si>
  <si>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</si>
  <si>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</si>
  <si>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</si>
  <si>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</si>
  <si>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</si>
  <si>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</si>
  <si>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</si>
  <si>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</si>
  <si>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</si>
  <si>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</si>
  <si>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</si>
  <si>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</si>
  <si>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</si>
  <si>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</si>
  <si>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</si>
  <si>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</si>
  <si>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</si>
  <si>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</si>
  <si>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</si>
  <si>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</si>
  <si>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</si>
  <si>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</si>
  <si>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</si>
  <si>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</si>
  <si>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</si>
  <si>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</si>
  <si>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</si>
  <si>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</si>
  <si>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</si>
  <si>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</si>
  <si>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</si>
  <si>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</si>
  <si>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</si>
  <si>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</si>
  <si>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</si>
  <si>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</si>
  <si>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</si>
  <si>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</si>
  <si>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</si>
  <si>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</si>
  <si>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</si>
  <si>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</si>
  <si>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</si>
  <si>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</si>
  <si>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</si>
  <si>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</si>
  <si>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</si>
  <si>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</si>
  <si>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</si>
  <si>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</si>
  <si>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</si>
  <si>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</si>
  <si>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</si>
  <si>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</si>
  <si>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</si>
  <si>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</si>
  <si>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</si>
  <si>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</si>
  <si>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</si>
  <si>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</si>
  <si>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</si>
  <si>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</si>
  <si>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</si>
  <si>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</si>
  <si>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</si>
  <si>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</si>
  <si>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</si>
  <si>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</si>
  <si>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</si>
  <si>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</si>
  <si>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</si>
  <si>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</si>
  <si>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</si>
  <si>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</si>
  <si>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</si>
  <si>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</si>
  <si>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</si>
  <si>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</si>
  <si>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</si>
  <si>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</si>
  <si>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</si>
  <si>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</si>
  <si>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</si>
  <si>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</si>
  <si>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</si>
  <si>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</si>
  <si>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</si>
  <si>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</si>
  <si>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</si>
  <si>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</si>
  <si>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</si>
  <si>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</si>
  <si>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</si>
  <si>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</si>
  <si>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</si>
  <si>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</si>
  <si>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</si>
  <si>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</si>
  <si>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</si>
  <si>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</si>
  <si>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</si>
  <si>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</si>
  <si>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</si>
  <si>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</si>
  <si>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</si>
  <si>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</si>
  <si>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</si>
  <si>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</si>
  <si>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</si>
  <si>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</si>
  <si>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</si>
  <si>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</si>
  <si>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</si>
  <si>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</si>
  <si>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</si>
  <si>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</si>
  <si>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</si>
  <si>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</si>
  <si>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</si>
  <si>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</si>
  <si>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</si>
  <si>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</si>
  <si>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</si>
  <si>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</si>
  <si>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</si>
  <si>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</si>
  <si>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</si>
  <si>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</si>
  <si>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</si>
  <si>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</si>
  <si>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</si>
  <si>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</si>
  <si>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</si>
  <si>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</si>
  <si>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</si>
  <si>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</si>
  <si>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</si>
  <si>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</si>
  <si>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</si>
  <si>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</si>
  <si>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</si>
  <si>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</si>
  <si>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</si>
  <si>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</si>
  <si>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</si>
  <si>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</si>
  <si>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</si>
  <si>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</si>
  <si>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</si>
  <si>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</si>
  <si>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</si>
  <si>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</si>
  <si>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</si>
  <si>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</si>
  <si>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</si>
  <si>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</si>
  <si>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</si>
  <si>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</si>
  <si>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</si>
  <si>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</si>
  <si>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</si>
  <si>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</si>
  <si>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</si>
  <si>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</si>
  <si>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</si>
  <si>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</si>
  <si>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</si>
  <si>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</si>
  <si>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</si>
  <si>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</si>
  <si>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</si>
  <si>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</si>
  <si>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</si>
  <si>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</si>
  <si>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</si>
  <si>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</si>
  <si>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</si>
  <si>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</si>
  <si>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</si>
  <si>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</si>
  <si>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</si>
  <si>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</si>
  <si>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</si>
  <si>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</si>
  <si>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</si>
  <si>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</si>
  <si>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</si>
  <si>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</si>
  <si>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</si>
  <si>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</si>
  <si>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</si>
  <si>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</si>
  <si>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</si>
  <si>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</si>
  <si>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</si>
  <si>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</si>
  <si>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</si>
  <si>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</si>
  <si>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</si>
  <si>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</si>
  <si>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</si>
  <si>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</si>
  <si>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</si>
  <si>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</si>
  <si>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</si>
  <si>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</si>
  <si>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</si>
  <si>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</si>
  <si>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</si>
  <si>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</si>
  <si>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</si>
  <si>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</si>
  <si>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</si>
  <si>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</si>
  <si>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</si>
  <si>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</si>
  <si>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</si>
  <si>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</si>
  <si>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</si>
  <si>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</si>
  <si>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</si>
  <si>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</si>
  <si>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</si>
  <si>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</si>
  <si>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</si>
  <si>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</si>
  <si>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</si>
  <si>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</si>
  <si>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</si>
  <si>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</si>
  <si>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</si>
  <si>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</si>
  <si>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</si>
  <si>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</si>
  <si>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</si>
  <si>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</si>
  <si>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</si>
  <si>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</si>
  <si>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</si>
  <si>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</si>
  <si>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</si>
  <si>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</si>
  <si>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</si>
  <si>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</si>
  <si>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</si>
  <si>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</si>
  <si>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</si>
  <si>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</si>
  <si>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</si>
  <si>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</si>
  <si>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</si>
  <si>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</si>
  <si>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</si>
  <si>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</si>
  <si>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</si>
  <si>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</si>
  <si>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</si>
  <si>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</si>
  <si>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</si>
  <si>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</si>
  <si>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</si>
  <si>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</si>
  <si>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</si>
  <si>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</si>
  <si>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</si>
  <si>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</si>
  <si>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</si>
  <si>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</si>
  <si>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</si>
  <si>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</si>
  <si>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</si>
  <si>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</si>
  <si>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</si>
  <si>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</si>
  <si>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</si>
  <si>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</si>
  <si>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</si>
  <si>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</si>
  <si>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</si>
  <si>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</si>
  <si>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</si>
  <si>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</si>
  <si>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</si>
  <si>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</si>
  <si>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</si>
  <si>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</si>
  <si>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</si>
  <si>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</si>
  <si>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</si>
  <si>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</si>
  <si>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</si>
  <si>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</si>
  <si>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</si>
  <si>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</si>
  <si>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</si>
  <si>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</si>
  <si>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</si>
  <si>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</si>
  <si>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</si>
  <si>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</si>
  <si>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</si>
  <si>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</si>
  <si>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</si>
  <si>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</si>
  <si>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</si>
  <si>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</si>
  <si>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</si>
  <si>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</si>
  <si>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</si>
  <si>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</si>
  <si>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</si>
  <si>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</si>
  <si>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</si>
  <si>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</si>
  <si>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</si>
  <si>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</si>
  <si>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</si>
  <si>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</si>
  <si>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</si>
  <si>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</si>
  <si>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</si>
  <si>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</si>
  <si>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</si>
  <si>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</si>
  <si>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</si>
  <si>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</si>
  <si>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</si>
  <si>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</si>
  <si>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</si>
  <si>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</si>
  <si>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</si>
  <si>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</si>
  <si>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</si>
  <si>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</si>
  <si>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</si>
  <si>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</si>
  <si>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</si>
  <si>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</si>
  <si>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</si>
  <si>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</si>
  <si>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</si>
  <si>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</si>
  <si>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</si>
  <si>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</si>
  <si>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</si>
  <si>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</si>
  <si>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</si>
  <si>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</si>
  <si>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</si>
  <si>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</si>
  <si>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</si>
  <si>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</si>
  <si>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</si>
  <si>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</si>
  <si>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</si>
  <si>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</si>
  <si>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</si>
  <si>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</si>
  <si>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</si>
  <si>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</si>
  <si>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</si>
  <si>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</si>
  <si>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</si>
  <si>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</si>
  <si>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</si>
  <si>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</si>
  <si>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</si>
  <si>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</si>
  <si>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</si>
  <si>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</si>
  <si>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</si>
  <si>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</si>
  <si>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</si>
  <si>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</si>
  <si>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</si>
  <si>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</si>
  <si>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</si>
  <si>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</si>
  <si>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</si>
  <si>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</si>
  <si>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</si>
  <si>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</si>
  <si>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</si>
  <si>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</si>
  <si>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</si>
  <si>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</si>
  <si>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</si>
  <si>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</si>
  <si>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</si>
  <si>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</si>
  <si>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</si>
  <si>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</si>
  <si>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</si>
  <si>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</si>
  <si>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</si>
  <si>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</si>
  <si>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</si>
  <si>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</si>
  <si>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</si>
  <si>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</si>
  <si>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</si>
  <si>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</si>
  <si>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</si>
  <si>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</si>
  <si>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</si>
  <si>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</si>
  <si>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</si>
  <si>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</si>
  <si>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</si>
  <si>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</si>
  <si>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</si>
  <si>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</si>
  <si>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</si>
  <si>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</si>
  <si>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</si>
  <si>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</si>
  <si>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</si>
  <si>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</si>
  <si>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</si>
  <si>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</si>
  <si>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</si>
  <si>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</si>
  <si>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</si>
  <si>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</si>
  <si>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</si>
  <si>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</si>
  <si>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</si>
  <si>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</si>
  <si>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</si>
  <si>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</si>
  <si>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</si>
  <si>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</si>
  <si>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</si>
  <si>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</si>
  <si>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</si>
  <si>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</si>
  <si>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</si>
  <si>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</si>
  <si>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</si>
  <si>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</si>
  <si>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</si>
  <si>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</si>
  <si>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</si>
  <si>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</si>
  <si>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</si>
  <si>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</si>
  <si>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</si>
  <si>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</si>
  <si>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</si>
  <si>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</si>
  <si>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</si>
  <si>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</si>
  <si>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</si>
  <si>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</si>
  <si>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</si>
  <si>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</si>
  <si>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</si>
  <si>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</si>
  <si>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</si>
  <si>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</si>
  <si>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</si>
  <si>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</si>
  <si>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</si>
  <si>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</si>
  <si>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</si>
  <si>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</si>
  <si>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</si>
  <si>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</si>
  <si>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</si>
  <si>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</si>
  <si>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</si>
  <si>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</si>
  <si>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</si>
  <si>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</si>
  <si>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</si>
  <si>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</si>
  <si>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</si>
  <si>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</si>
  <si>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</si>
  <si>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</si>
  <si>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</si>
  <si>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</si>
  <si>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</si>
  <si>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</si>
  <si>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</si>
  <si>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</si>
  <si>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</si>
  <si>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</si>
  <si>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</si>
  <si>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</si>
  <si>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</si>
  <si>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</si>
  <si>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</si>
  <si>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</si>
  <si>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</si>
  <si>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</si>
  <si>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</si>
  <si>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</si>
  <si>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</si>
  <si>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</si>
  <si>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</si>
  <si>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</si>
  <si>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</si>
  <si>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</si>
  <si>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</si>
  <si>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</si>
  <si>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</si>
  <si>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</si>
  <si>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</si>
  <si>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</si>
  <si>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</si>
  <si>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</si>
  <si>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</si>
  <si>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</si>
  <si>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</si>
  <si>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</si>
  <si>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</si>
  <si>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</si>
  <si>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</si>
  <si>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</si>
  <si>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</si>
  <si>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</si>
  <si>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</si>
  <si>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</si>
  <si>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</si>
  <si>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</si>
  <si>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</si>
  <si>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</si>
  <si>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</si>
  <si>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</si>
  <si>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</si>
  <si>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</si>
  <si>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</si>
  <si>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</si>
  <si>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</si>
  <si>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</si>
  <si>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</si>
  <si>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</si>
  <si>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</si>
  <si>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</si>
  <si>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</si>
  <si>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</si>
  <si>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</si>
  <si>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</si>
  <si>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</si>
  <si>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</si>
  <si>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</si>
  <si>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</si>
  <si>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</si>
  <si>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</si>
  <si>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</si>
  <si>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</si>
  <si>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</si>
  <si>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</si>
  <si>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</si>
  <si>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</si>
  <si>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</si>
  <si>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</si>
  <si>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</si>
  <si>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</si>
  <si>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</si>
  <si>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</si>
  <si>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</si>
  <si>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</si>
  <si>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</si>
  <si>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</si>
  <si>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</si>
  <si>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</si>
  <si>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</si>
  <si>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</si>
  <si>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</si>
  <si>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</si>
  <si>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</si>
  <si>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</si>
  <si>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</si>
  <si>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</si>
  <si>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</si>
  <si>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</si>
  <si>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</si>
  <si>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</si>
  <si>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</si>
  <si>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</si>
  <si>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</si>
  <si>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</si>
  <si>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</si>
  <si>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</si>
  <si>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</si>
  <si>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</si>
  <si>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</si>
  <si>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</si>
  <si>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</si>
  <si>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</si>
  <si>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</si>
  <si>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</si>
  <si>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</si>
  <si>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</si>
  <si>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</si>
  <si>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</si>
  <si>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</si>
  <si>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</si>
  <si>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</si>
  <si>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</si>
  <si>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</si>
  <si>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</si>
  <si>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</si>
  <si>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</si>
  <si>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</si>
  <si>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</si>
  <si>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</si>
  <si>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</si>
  <si>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</si>
  <si>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</si>
  <si>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</si>
  <si>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</si>
  <si>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</si>
  <si>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</si>
  <si>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</si>
  <si>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</si>
  <si>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</si>
  <si>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</si>
  <si>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</si>
  <si>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</si>
  <si>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</si>
  <si>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</si>
  <si>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</si>
  <si>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</si>
  <si>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</si>
  <si>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</si>
  <si>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</si>
  <si>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</si>
  <si>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</si>
  <si>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</si>
  <si>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</si>
  <si>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</si>
  <si>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</si>
  <si>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</si>
  <si>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</si>
  <si>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</si>
  <si>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</si>
  <si>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</si>
  <si>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</si>
  <si>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</si>
  <si>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</si>
  <si>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</si>
  <si>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</si>
  <si>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</si>
  <si>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</si>
  <si>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</si>
  <si>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</si>
  <si>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</si>
  <si>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</si>
  <si>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</si>
  <si>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</si>
  <si>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</si>
  <si>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</si>
  <si>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</si>
  <si>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</si>
  <si>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</si>
  <si>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</si>
  <si>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</si>
  <si>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</si>
  <si>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</si>
  <si>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</si>
  <si>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</si>
  <si>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</si>
  <si>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</si>
  <si>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</si>
  <si>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</si>
  <si>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</si>
  <si>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</si>
  <si>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</si>
  <si>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</si>
  <si>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</si>
  <si>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</si>
  <si>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</si>
  <si>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</si>
  <si>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</si>
  <si>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</si>
  <si>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</si>
  <si>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</si>
  <si>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</si>
  <si>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</si>
  <si>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</si>
  <si>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</si>
  <si>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</si>
  <si>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</si>
  <si>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</si>
  <si>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</si>
  <si>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</si>
  <si>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</si>
  <si>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</si>
  <si>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</si>
  <si>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</si>
  <si>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</si>
  <si>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</si>
  <si>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</si>
  <si>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</si>
  <si>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</si>
  <si>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</si>
  <si>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</si>
  <si>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</si>
  <si>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</si>
  <si>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</si>
  <si>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</si>
  <si>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</si>
  <si>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</si>
  <si>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</si>
  <si>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</si>
  <si>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</si>
  <si>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</si>
  <si>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</si>
  <si>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</si>
  <si>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</si>
  <si>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</si>
  <si>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</si>
  <si>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</si>
  <si>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</si>
  <si>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</si>
  <si>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</si>
  <si>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</si>
  <si>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</si>
  <si>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</si>
  <si>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</si>
  <si>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</si>
  <si>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</si>
  <si>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</si>
  <si>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</si>
  <si>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</si>
  <si>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</si>
  <si>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</si>
  <si>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</si>
  <si>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</si>
  <si>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</si>
  <si>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</si>
  <si>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</si>
  <si>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</si>
  <si>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</si>
  <si>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</si>
  <si>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</si>
  <si>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</si>
  <si>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</si>
  <si>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</si>
  <si>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</si>
  <si>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</si>
  <si>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</si>
  <si>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</si>
  <si>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</si>
  <si>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</si>
  <si>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</si>
  <si>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</si>
  <si>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</si>
  <si>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</si>
  <si>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</si>
  <si>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</si>
  <si>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</si>
  <si>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</si>
  <si>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</si>
  <si>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</si>
  <si>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</si>
  <si>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</si>
  <si>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</si>
  <si>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</si>
  <si>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</si>
  <si>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</si>
  <si>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</si>
  <si>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</si>
  <si>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</si>
  <si>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</si>
  <si>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</si>
  <si>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</si>
  <si>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</si>
  <si>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</si>
  <si>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</si>
  <si>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</si>
  <si>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</si>
  <si>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</si>
  <si>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</si>
  <si>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</si>
  <si>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</si>
  <si>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</si>
  <si>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</si>
  <si>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</si>
  <si>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</si>
  <si>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</si>
  <si>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</si>
  <si>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</si>
  <si>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</si>
  <si>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</si>
  <si>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</si>
  <si>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</si>
  <si>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</si>
  <si>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</si>
  <si>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</si>
  <si>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</si>
  <si>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</si>
  <si>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</si>
  <si>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</si>
  <si>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</si>
  <si>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</si>
  <si>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</si>
  <si>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</si>
  <si>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</si>
  <si>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</si>
  <si>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</si>
  <si>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</si>
  <si>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</si>
  <si>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</si>
  <si>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</si>
  <si>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</si>
  <si>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</si>
  <si>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</si>
  <si>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</si>
  <si>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</si>
  <si>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</si>
  <si>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</si>
  <si>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</si>
  <si>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</si>
  <si>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</si>
  <si>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</si>
  <si>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</si>
  <si>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</si>
  <si>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</si>
  <si>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</si>
  <si>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</si>
  <si>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</si>
  <si>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</si>
  <si>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</si>
  <si>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</si>
  <si>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</si>
  <si>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</si>
  <si>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</si>
  <si>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</si>
  <si>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</si>
  <si>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</si>
  <si>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</si>
  <si>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</si>
  <si>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</si>
  <si>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</si>
  <si>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</si>
  <si>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</si>
  <si>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</si>
  <si>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</si>
  <si>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</si>
  <si>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</si>
  <si>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</si>
  <si>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</si>
  <si>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</si>
  <si>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</si>
  <si>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</si>
  <si>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</si>
  <si>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</si>
  <si>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</si>
  <si>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</si>
  <si>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</si>
  <si>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</si>
  <si>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</si>
  <si>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</si>
  <si>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</si>
  <si>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</si>
  <si>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</si>
  <si>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</si>
  <si>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</si>
  <si>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</si>
  <si>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</si>
  <si>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</si>
  <si>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</si>
  <si>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</si>
  <si>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</si>
  <si>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</si>
  <si>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</si>
  <si>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</si>
  <si>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</si>
  <si>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</si>
  <si>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</si>
  <si>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</si>
  <si>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</si>
  <si>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</si>
  <si>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</si>
  <si>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</si>
  <si>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</si>
  <si>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</si>
  <si>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</si>
  <si>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</si>
  <si>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</si>
  <si>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</si>
  <si>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</si>
  <si>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</si>
  <si>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</si>
  <si>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</si>
  <si>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</si>
  <si>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</si>
  <si>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</si>
  <si>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</si>
  <si>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</si>
  <si>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</si>
  <si>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</si>
  <si>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</si>
  <si>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</si>
  <si>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</si>
  <si>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</si>
  <si>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</si>
  <si>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</si>
  <si>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</si>
  <si>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</si>
  <si>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</si>
  <si>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</si>
  <si>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</si>
  <si>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</si>
  <si>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</si>
  <si>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</si>
  <si>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</si>
  <si>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</si>
  <si>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</si>
  <si>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</si>
  <si>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</si>
  <si>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</si>
  <si>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</si>
  <si>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</si>
  <si>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</si>
  <si>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</si>
  <si>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</si>
  <si>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</si>
  <si>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</si>
  <si>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</si>
  <si>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</si>
  <si>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</si>
  <si>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</si>
  <si>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</si>
  <si>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</si>
  <si>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</si>
  <si>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</si>
  <si>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</si>
  <si>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</si>
  <si>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</si>
  <si>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</si>
  <si>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</si>
  <si>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</si>
  <si>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</si>
  <si>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</si>
  <si>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</si>
  <si>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</si>
  <si>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</si>
  <si>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</si>
  <si>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</si>
  <si>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</si>
  <si>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</si>
  <si>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</si>
  <si>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</si>
  <si>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</si>
  <si>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</si>
  <si>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</si>
  <si>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</si>
  <si>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</si>
  <si>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</si>
  <si>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</si>
  <si>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</si>
  <si>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</si>
  <si>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</si>
  <si>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</si>
  <si>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</si>
  <si>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</si>
  <si>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</si>
  <si>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</si>
  <si>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</si>
  <si>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</si>
  <si>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</si>
  <si>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</si>
  <si>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</si>
  <si>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</si>
  <si>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</si>
  <si>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</si>
  <si>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</si>
  <si>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</si>
  <si>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</si>
  <si>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</si>
  <si>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</si>
  <si>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</si>
  <si>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</si>
  <si>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</si>
  <si>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</si>
  <si>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</si>
  <si>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</si>
  <si>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</si>
  <si>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</si>
  <si>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</si>
  <si>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</si>
  <si>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</si>
  <si>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</si>
  <si>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</si>
  <si>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</si>
  <si>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</si>
  <si>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</si>
  <si>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</si>
  <si>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</si>
  <si>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</si>
  <si>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</si>
  <si>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</si>
  <si>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</si>
  <si>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</si>
  <si>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</si>
  <si>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</si>
  <si>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</si>
  <si>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</si>
  <si>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</si>
  <si>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</si>
  <si>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</si>
  <si>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</si>
  <si>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</si>
  <si>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</si>
  <si>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</si>
  <si>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</si>
  <si>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</si>
  <si>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</si>
  <si>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</si>
  <si>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</si>
  <si>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</si>
  <si>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</si>
  <si>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</si>
  <si>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</si>
  <si>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</si>
  <si>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</si>
  <si>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</si>
  <si>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</si>
  <si>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</si>
  <si>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</si>
  <si>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</si>
  <si>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</si>
  <si>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</si>
  <si>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</si>
  <si>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</si>
  <si>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</si>
  <si>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</si>
  <si>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</si>
  <si>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</si>
  <si>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</si>
  <si>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</si>
  <si>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</si>
  <si>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</si>
  <si>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</si>
  <si>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</si>
  <si>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</si>
  <si>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</si>
  <si>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</si>
  <si>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</si>
  <si>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</si>
  <si>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</si>
  <si>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</si>
  <si>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</si>
  <si>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</si>
  <si>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</si>
  <si>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</si>
  <si>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</si>
  <si>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</si>
  <si>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</si>
  <si>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</si>
  <si>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</si>
  <si>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</si>
  <si>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</si>
  <si>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</si>
  <si>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</si>
  <si>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</si>
  <si>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</si>
  <si>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</si>
  <si>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</si>
  <si>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</si>
  <si>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</si>
  <si>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</si>
  <si>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</si>
  <si>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</si>
  <si>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</si>
  <si>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</si>
  <si>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</si>
  <si>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</si>
  <si>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</si>
  <si>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</si>
  <si>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</si>
  <si>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</si>
  <si>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</si>
  <si>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</si>
  <si>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</si>
  <si>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</si>
  <si>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</si>
  <si>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</si>
  <si>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</si>
  <si>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</si>
  <si>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</si>
  <si>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</si>
  <si>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</si>
  <si>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</si>
  <si>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</si>
  <si>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</si>
  <si>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</si>
  <si>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</si>
  <si>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</si>
  <si>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</si>
  <si>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</si>
  <si>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</si>
  <si>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</si>
  <si>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</si>
  <si>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</si>
  <si>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</si>
  <si>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</si>
  <si>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</si>
  <si>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</si>
  <si>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</si>
  <si>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</si>
  <si>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</si>
  <si>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</si>
  <si>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</si>
  <si>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</si>
  <si>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</si>
  <si>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</si>
  <si>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</si>
  <si>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</si>
  <si>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</si>
  <si>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</si>
  <si>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</si>
  <si>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</si>
  <si>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</si>
  <si>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</si>
  <si>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</si>
  <si>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</si>
  <si>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</si>
  <si>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</si>
  <si>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</si>
  <si>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</si>
  <si>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</si>
  <si>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</si>
  <si>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</si>
  <si>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</si>
  <si>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</si>
  <si>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</si>
  <si>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</si>
  <si>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</si>
  <si>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</si>
  <si>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</si>
  <si>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</si>
  <si>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</si>
  <si>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</si>
  <si>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</si>
  <si>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</si>
  <si>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</si>
  <si>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</si>
  <si>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</si>
  <si>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</si>
  <si>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</si>
  <si>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</si>
  <si>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</si>
  <si>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</si>
  <si>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</si>
  <si>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</si>
  <si>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</si>
  <si>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</si>
  <si>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</si>
  <si>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</si>
  <si>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</si>
  <si>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</si>
  <si>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</si>
  <si>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</si>
  <si>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</si>
  <si>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</si>
  <si>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</si>
  <si>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</si>
  <si>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</si>
  <si>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</si>
  <si>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</si>
  <si>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</si>
  <si>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</si>
  <si>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</si>
  <si>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</si>
  <si>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</si>
  <si>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</si>
  <si>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</si>
  <si>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</si>
  <si>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</si>
  <si>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</si>
  <si>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</si>
  <si>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</si>
  <si>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</si>
  <si>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</si>
  <si>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</si>
  <si>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</si>
  <si>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</si>
  <si>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</si>
  <si>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</si>
  <si>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</si>
  <si>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</si>
  <si>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</si>
  <si>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</si>
  <si>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</si>
  <si>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</si>
  <si>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</si>
  <si>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</si>
  <si>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</si>
  <si>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</si>
  <si>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</si>
  <si>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</si>
  <si>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</si>
  <si>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</si>
  <si>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</si>
  <si>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</si>
  <si>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</si>
  <si>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</si>
  <si>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</si>
  <si>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</si>
  <si>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</si>
  <si>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</si>
  <si>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</si>
  <si>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</si>
  <si>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</si>
  <si>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</si>
  <si>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</si>
  <si>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</si>
  <si>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</si>
  <si>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</si>
  <si>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</si>
  <si>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</si>
  <si>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</si>
  <si>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</si>
  <si>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</si>
  <si>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</si>
  <si>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</si>
  <si>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</si>
  <si>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</si>
  <si>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</si>
  <si>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</si>
  <si>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</si>
  <si>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</si>
  <si>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</si>
  <si>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</si>
  <si>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</si>
  <si>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</si>
  <si>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</si>
  <si>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</si>
  <si>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</si>
  <si>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</si>
  <si>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</si>
  <si>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</si>
  <si>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</si>
  <si>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</si>
  <si>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</si>
  <si>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</si>
  <si>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</si>
  <si>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</si>
  <si>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</si>
  <si>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</si>
  <si>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</si>
  <si>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</si>
  <si>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</si>
  <si>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</si>
  <si>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</si>
  <si>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</si>
  <si>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</si>
  <si>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</si>
  <si>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</si>
  <si>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</si>
  <si>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</si>
  <si>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</si>
  <si>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</si>
  <si>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</si>
  <si>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</si>
  <si>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</si>
  <si>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</si>
  <si>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</si>
  <si>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</si>
  <si>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</si>
  <si>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</si>
  <si>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</si>
  <si>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</si>
  <si>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</si>
  <si>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</si>
  <si>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</si>
  <si>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</si>
  <si>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</si>
  <si>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</si>
  <si>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</si>
  <si>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</si>
  <si>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</si>
  <si>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</si>
  <si>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</si>
  <si>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</si>
  <si>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</si>
  <si>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</si>
  <si>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</si>
  <si>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</si>
  <si>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</si>
  <si>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</si>
  <si>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</si>
  <si>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</si>
  <si>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</si>
  <si>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</si>
  <si>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</si>
  <si>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</si>
  <si>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</si>
  <si>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</si>
  <si>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</si>
  <si>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</si>
  <si>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</si>
  <si>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</si>
  <si>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</si>
  <si>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</si>
  <si>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</si>
  <si>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</si>
  <si>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</si>
  <si>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</si>
  <si>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</si>
  <si>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</si>
  <si>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</si>
  <si>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</si>
  <si>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</si>
  <si>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</si>
  <si>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</si>
  <si>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</si>
  <si>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</si>
  <si>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</si>
  <si>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</si>
  <si>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</si>
  <si>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</si>
  <si>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</si>
  <si>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</si>
  <si>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</si>
  <si>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</si>
  <si>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</si>
  <si>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</si>
  <si>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</si>
  <si>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</si>
  <si>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</si>
  <si>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</si>
  <si>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</si>
  <si>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</si>
  <si>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</si>
  <si>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</si>
  <si>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</si>
  <si>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</si>
  <si>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</si>
  <si>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</si>
  <si>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</si>
  <si>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</si>
  <si>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</si>
  <si>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</si>
  <si>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</si>
  <si>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</si>
  <si>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</si>
  <si>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</si>
  <si>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</si>
  <si>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</si>
  <si>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</si>
  <si>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</si>
  <si>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</si>
  <si>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</si>
  <si>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</si>
  <si>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</si>
  <si>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</si>
  <si>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</si>
  <si>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</si>
  <si>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</si>
  <si>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</si>
  <si>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</si>
  <si>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</si>
  <si>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</si>
  <si>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</si>
  <si>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</si>
  <si>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</si>
  <si>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</si>
  <si>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</si>
  <si>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</si>
  <si>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</si>
  <si>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</si>
  <si>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</si>
  <si>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</si>
  <si>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</si>
  <si>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</si>
  <si>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</si>
  <si>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</si>
  <si>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</si>
  <si>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</si>
  <si>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</si>
  <si>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</si>
  <si>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</si>
  <si>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</si>
  <si>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</si>
  <si>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</si>
  <si>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</si>
  <si>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</si>
  <si>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</si>
  <si>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</si>
  <si>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</si>
  <si>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</si>
  <si>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</si>
  <si>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</si>
  <si>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</si>
  <si>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</si>
  <si>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</si>
  <si>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</si>
  <si>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</si>
  <si>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</si>
  <si>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</si>
  <si>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</si>
  <si>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</si>
  <si>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</si>
  <si>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</si>
  <si>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</si>
  <si>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</si>
  <si>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</si>
  <si>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</si>
  <si>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</si>
  <si>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</si>
  <si>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</si>
  <si>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</si>
  <si>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</si>
  <si>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</si>
  <si>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</si>
  <si>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</si>
  <si>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</si>
  <si>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</si>
  <si>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</si>
  <si>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</si>
  <si>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</si>
  <si>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</si>
  <si>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</si>
  <si>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</si>
  <si>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</si>
  <si>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</si>
  <si>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</si>
  <si>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</si>
  <si>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</si>
  <si>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</si>
  <si>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</si>
  <si>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</si>
  <si>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</si>
  <si>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</si>
  <si>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</si>
  <si>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</si>
  <si>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</si>
  <si>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</si>
  <si>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</si>
  <si>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</si>
  <si>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</si>
  <si>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</si>
  <si>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</si>
  <si>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</si>
  <si>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</si>
  <si>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</si>
  <si>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</si>
  <si>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</si>
  <si>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</si>
  <si>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</si>
  <si>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</si>
  <si>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</si>
  <si>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</si>
  <si>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</si>
  <si>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</si>
  <si>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</si>
  <si>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</si>
  <si>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</si>
  <si>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</si>
  <si>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</si>
  <si>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</si>
  <si>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</si>
  <si>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</si>
  <si>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</si>
  <si>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</si>
  <si>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</si>
  <si>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</si>
  <si>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</si>
  <si>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</si>
  <si>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</si>
  <si>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</si>
  <si>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</si>
  <si>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</si>
  <si>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</si>
  <si>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</si>
  <si>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</si>
  <si>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</si>
  <si>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</si>
  <si>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</si>
  <si>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</si>
  <si>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</si>
  <si>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</si>
  <si>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</si>
  <si>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</si>
  <si>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</si>
  <si>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</si>
  <si>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</si>
  <si>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</si>
  <si>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</si>
  <si>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</si>
  <si>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</si>
  <si>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</si>
  <si>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</si>
  <si>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</si>
  <si>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</si>
  <si>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</si>
  <si>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</si>
  <si>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</si>
  <si>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</si>
  <si>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</si>
  <si>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</si>
  <si>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</si>
  <si>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</si>
  <si>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</si>
  <si>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</si>
  <si>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</si>
  <si>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</si>
  <si>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</si>
  <si>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</si>
  <si>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</si>
  <si>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</si>
  <si>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</si>
  <si>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</si>
  <si>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</si>
  <si>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</si>
  <si>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</si>
  <si>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</si>
  <si>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</si>
  <si>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</si>
  <si>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</si>
  <si>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</si>
  <si>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</si>
  <si>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</si>
  <si>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</si>
  <si>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</si>
  <si>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</si>
  <si>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</si>
  <si>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</si>
  <si>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</si>
  <si>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</si>
  <si>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</si>
  <si>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</si>
  <si>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</si>
  <si>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</si>
  <si>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</si>
  <si>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</si>
  <si>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</si>
  <si>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</si>
  <si>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</si>
  <si>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</si>
  <si>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</si>
  <si>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</si>
  <si>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</si>
  <si>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</si>
  <si>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</si>
  <si>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</si>
  <si>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</si>
  <si>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</si>
  <si>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</si>
  <si>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</si>
  <si>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</si>
  <si>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</si>
  <si>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</si>
  <si>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</si>
  <si>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</si>
  <si>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</si>
  <si>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</si>
  <si>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</si>
  <si>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</si>
  <si>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</si>
  <si>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</si>
  <si>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</si>
  <si>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</si>
  <si>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</si>
  <si>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</si>
  <si>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</si>
  <si>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</si>
  <si>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</si>
  <si>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</si>
  <si>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</si>
  <si>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</si>
  <si>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</si>
  <si>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</si>
  <si>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</si>
  <si>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</si>
  <si>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</si>
  <si>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</si>
  <si>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</si>
  <si>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</si>
  <si>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</si>
  <si>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</si>
  <si>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</si>
  <si>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</si>
  <si>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</si>
  <si>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</si>
  <si>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</si>
  <si>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</si>
  <si>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</si>
  <si>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</si>
  <si>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</si>
  <si>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</si>
  <si>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</si>
  <si>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</si>
  <si>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</si>
  <si>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</si>
  <si>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</si>
  <si>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</si>
  <si>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</si>
  <si>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</si>
  <si>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</si>
  <si>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</si>
  <si>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</si>
  <si>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</si>
  <si>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</si>
  <si>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</si>
  <si>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</si>
  <si>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</si>
  <si>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</si>
  <si>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</si>
  <si>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</si>
  <si>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</si>
  <si>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</si>
  <si>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</si>
  <si>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</si>
  <si>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</si>
  <si>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</si>
  <si>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</si>
  <si>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</si>
  <si>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</si>
  <si>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</si>
  <si>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</si>
  <si>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</si>
  <si>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</si>
  <si>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</si>
  <si>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</si>
  <si>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</si>
  <si>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</si>
  <si>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</si>
  <si>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</si>
  <si>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</si>
  <si>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</si>
  <si>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</si>
  <si>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</si>
  <si>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</si>
  <si>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</si>
  <si>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</si>
  <si>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</si>
  <si>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</si>
  <si>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</si>
  <si>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</si>
  <si>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</si>
  <si>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</si>
  <si>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</si>
  <si>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</si>
  <si>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</si>
  <si>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</si>
  <si>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</si>
  <si>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</si>
  <si>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</si>
  <si>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</si>
  <si>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</si>
  <si>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</si>
  <si>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</si>
  <si>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</si>
  <si>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</si>
  <si>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</si>
  <si>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</si>
  <si>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</si>
  <si>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</si>
  <si>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</si>
  <si>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</si>
  <si>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</si>
  <si>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</si>
  <si>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</si>
  <si>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</si>
  <si>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</si>
  <si>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</si>
  <si>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</si>
  <si>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</si>
  <si>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</si>
  <si>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</si>
  <si>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</si>
  <si>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</si>
  <si>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</si>
  <si>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</si>
  <si>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</si>
  <si>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</si>
  <si>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</si>
  <si>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</si>
  <si>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</si>
  <si>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</si>
  <si>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</si>
  <si>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</si>
  <si>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</si>
  <si>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</si>
  <si>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</si>
  <si>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</si>
  <si>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</si>
  <si>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</si>
  <si>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</si>
  <si>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</si>
  <si>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</si>
  <si>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</si>
  <si>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</si>
  <si>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</si>
  <si>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</si>
  <si>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</si>
  <si>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</si>
  <si>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</si>
  <si>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</si>
  <si>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</si>
  <si>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</si>
  <si>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</si>
  <si>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</si>
  <si>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</si>
  <si>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</si>
  <si>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</si>
  <si>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</si>
  <si>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</si>
  <si>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</si>
  <si>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</si>
  <si>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</si>
  <si>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</si>
  <si>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</si>
  <si>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</si>
  <si>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</si>
  <si>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</si>
  <si>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</si>
  <si>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</si>
  <si>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</si>
  <si>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</si>
  <si>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</si>
  <si>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</si>
  <si>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</si>
  <si>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</si>
  <si>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</si>
  <si>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</si>
  <si>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</si>
  <si>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</si>
  <si>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</si>
  <si>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</si>
  <si>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</si>
  <si>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</si>
  <si>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</si>
  <si>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</si>
  <si>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</si>
  <si>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</si>
  <si>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</si>
  <si>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</si>
  <si>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</si>
  <si>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</si>
  <si>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</si>
  <si>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</si>
  <si>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</si>
  <si>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</si>
  <si>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</si>
  <si>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</si>
  <si>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</si>
  <si>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</si>
  <si>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</si>
  <si>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</si>
  <si>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</si>
  <si>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</si>
  <si>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</si>
  <si>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</si>
  <si>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</si>
  <si>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</si>
  <si>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</si>
  <si>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</si>
  <si>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</si>
  <si>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</si>
  <si>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</si>
  <si>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</si>
  <si>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</si>
  <si>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</si>
  <si>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</si>
  <si>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</si>
  <si>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</si>
  <si>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</si>
  <si>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</si>
  <si>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</si>
  <si>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</si>
  <si>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</si>
  <si>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</si>
  <si>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</si>
  <si>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</si>
  <si>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</si>
  <si>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</si>
  <si>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</si>
  <si>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</si>
  <si>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</si>
  <si>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</si>
  <si>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</si>
  <si>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</si>
  <si>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</si>
  <si>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</si>
  <si>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</si>
  <si>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</si>
  <si>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</si>
  <si>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</si>
  <si>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</si>
  <si>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</si>
  <si>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</si>
  <si>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</si>
  <si>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</si>
  <si>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</si>
  <si>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</si>
  <si>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</si>
  <si>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</si>
  <si>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</si>
  <si>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</si>
  <si>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</si>
  <si>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</si>
  <si>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</si>
  <si>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</si>
  <si>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</si>
  <si>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</si>
  <si>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</si>
  <si>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</si>
  <si>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</si>
  <si>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</si>
  <si>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</si>
  <si>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</si>
  <si>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</si>
  <si>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</si>
  <si>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</si>
  <si>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</si>
  <si>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</si>
  <si>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</si>
  <si>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</si>
  <si>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</si>
  <si>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</si>
  <si>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</si>
  <si>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</si>
  <si>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</si>
  <si>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</si>
  <si>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</si>
  <si>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</si>
  <si>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</si>
  <si>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</si>
  <si>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</si>
  <si>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</si>
  <si>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</si>
  <si>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</si>
  <si>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</si>
  <si>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</si>
  <si>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</si>
  <si>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</si>
  <si>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</si>
  <si>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</si>
  <si>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</si>
  <si>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</si>
  <si>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</si>
  <si>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</si>
  <si>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</si>
  <si>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</si>
  <si>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</si>
  <si>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</si>
  <si>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</si>
  <si>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</si>
  <si>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</si>
  <si>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</si>
  <si>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</si>
  <si>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</si>
  <si>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</si>
  <si>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</si>
  <si>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</si>
  <si>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</si>
  <si>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</si>
  <si>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</si>
  <si>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</si>
  <si>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</si>
  <si>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</si>
  <si>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</si>
  <si>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</si>
  <si>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</si>
  <si>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</si>
  <si>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</si>
  <si>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</si>
  <si>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</si>
  <si>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</si>
  <si>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</si>
  <si>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</si>
  <si>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</si>
  <si>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</si>
  <si>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</si>
  <si>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</si>
  <si>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</si>
  <si>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</si>
  <si>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</si>
  <si>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</si>
  <si>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</si>
  <si>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</si>
  <si>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</si>
  <si>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</si>
  <si>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</si>
  <si>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</si>
  <si>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</si>
  <si>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</si>
  <si>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</si>
  <si>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</si>
  <si>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</si>
  <si>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</si>
  <si>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</si>
  <si>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</si>
  <si>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</si>
  <si>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</si>
  <si>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</si>
  <si>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</si>
  <si>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</si>
  <si>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</si>
  <si>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</si>
  <si>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</si>
  <si>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</si>
  <si>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</si>
  <si>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</si>
  <si>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</si>
  <si>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</si>
  <si>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</si>
  <si>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</si>
  <si>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</si>
  <si>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</si>
  <si>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</si>
  <si>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</si>
  <si>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</si>
  <si>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</si>
  <si>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</si>
  <si>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</si>
  <si>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</si>
  <si>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</si>
  <si>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</si>
  <si>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</si>
  <si>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</si>
  <si>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</si>
  <si>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</si>
  <si>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</si>
  <si>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</si>
  <si>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</si>
  <si>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</si>
  <si>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</si>
  <si>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</si>
  <si>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</si>
  <si>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</si>
  <si>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</si>
  <si>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</si>
  <si>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</si>
  <si>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</si>
  <si>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</si>
  <si>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</si>
  <si>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</si>
  <si>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</si>
  <si>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</si>
  <si>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</si>
  <si>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</si>
  <si>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</si>
  <si>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</si>
  <si>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</si>
  <si>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</si>
  <si>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</si>
  <si>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</si>
  <si>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</si>
  <si>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</si>
  <si>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</si>
  <si>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</si>
  <si>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</si>
  <si>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</si>
  <si>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</si>
  <si>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</si>
  <si>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</si>
  <si>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</si>
  <si>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</si>
  <si>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</si>
  <si>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</si>
  <si>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</si>
  <si>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</si>
  <si>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</si>
  <si>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</si>
  <si>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</si>
  <si>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</si>
  <si>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</si>
  <si>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</si>
  <si>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</si>
  <si>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</si>
  <si>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</si>
  <si>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</si>
  <si>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</si>
  <si>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</si>
  <si>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</si>
  <si>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</si>
  <si>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</si>
  <si>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</si>
  <si>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</si>
  <si>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</si>
  <si>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</si>
  <si>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</si>
  <si>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</si>
  <si>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</si>
  <si>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</si>
  <si>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</si>
  <si>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</si>
  <si>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</si>
  <si>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</si>
  <si>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</si>
  <si>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</si>
  <si>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</si>
  <si>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</si>
  <si>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</si>
  <si>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</si>
  <si>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</si>
  <si>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</si>
  <si>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</si>
  <si>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</si>
  <si>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</si>
  <si>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</si>
  <si>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</si>
  <si>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</si>
  <si>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</si>
  <si>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</si>
  <si>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</si>
  <si>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</si>
  <si>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</si>
  <si>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</si>
  <si>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</si>
  <si>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</si>
  <si>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</si>
  <si>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</si>
  <si>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</si>
  <si>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</si>
  <si>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</si>
  <si>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</si>
  <si>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</si>
  <si>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</si>
  <si>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</si>
  <si>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</si>
  <si>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</si>
  <si>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</si>
  <si>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</si>
  <si>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</si>
  <si>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</si>
  <si>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</si>
  <si>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</si>
  <si>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</si>
  <si>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</si>
  <si>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</si>
  <si>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</si>
  <si>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</si>
  <si>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</si>
  <si>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</si>
  <si>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</si>
  <si>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</si>
  <si>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</si>
  <si>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</si>
  <si>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</si>
  <si>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</si>
  <si>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</si>
  <si>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</si>
  <si>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</si>
  <si>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</si>
  <si>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</si>
  <si>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</si>
  <si>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</si>
  <si>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</si>
  <si>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</si>
  <si>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</si>
  <si>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</si>
  <si>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</si>
  <si>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</si>
  <si>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</si>
  <si>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</si>
  <si>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</si>
  <si>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</si>
  <si>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</si>
  <si>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</si>
  <si>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</si>
  <si>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</si>
  <si>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</si>
  <si>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</si>
  <si>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</si>
  <si>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</si>
  <si>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</si>
  <si>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</si>
  <si>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</si>
  <si>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</si>
  <si>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</si>
  <si>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</si>
  <si>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</si>
  <si>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</si>
  <si>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</si>
  <si>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</si>
  <si>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</si>
  <si>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</si>
  <si>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</si>
  <si>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</si>
  <si>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</si>
  <si>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</si>
  <si>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</si>
  <si>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</si>
  <si>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</si>
  <si>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</si>
  <si>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</si>
  <si>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</si>
  <si>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</si>
  <si>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</si>
  <si>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</si>
  <si>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</si>
  <si>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</si>
  <si>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</si>
  <si>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</si>
  <si>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</si>
  <si>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</si>
  <si>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</si>
  <si>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</si>
  <si>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</si>
  <si>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</si>
  <si>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</si>
  <si>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</si>
  <si>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</si>
  <si>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</si>
  <si>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</si>
  <si>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</si>
  <si>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</si>
  <si>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</si>
  <si>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</si>
  <si>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</si>
  <si>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</si>
  <si>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</si>
  <si>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</si>
  <si>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</si>
  <si>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</si>
  <si>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</si>
  <si>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</si>
  <si>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</si>
  <si>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</si>
  <si>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</si>
  <si>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</si>
  <si>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</si>
  <si>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</si>
  <si>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</si>
  <si>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</si>
  <si>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</si>
  <si>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</si>
  <si>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</si>
  <si>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</si>
  <si>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</si>
  <si>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</si>
  <si>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</si>
  <si>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</si>
  <si>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</si>
  <si>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</si>
  <si>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</si>
  <si>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</si>
  <si>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</si>
  <si>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</si>
  <si>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</si>
  <si>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</si>
  <si>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</si>
  <si>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</si>
  <si>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</si>
  <si>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</si>
  <si>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</si>
  <si>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</si>
  <si>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</si>
  <si>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</si>
  <si>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</si>
  <si>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</si>
  <si>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</si>
  <si>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</si>
  <si>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</si>
  <si>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</si>
  <si>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</si>
  <si>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</si>
  <si>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</si>
  <si>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</si>
  <si>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</si>
  <si>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</si>
  <si>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</si>
  <si>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</si>
  <si>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</si>
  <si>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</si>
  <si>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</si>
  <si>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</si>
  <si>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</si>
  <si>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</si>
  <si>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</si>
  <si>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</si>
  <si>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</si>
  <si>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</si>
  <si>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</si>
  <si>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</si>
  <si>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</si>
  <si>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</si>
  <si>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</si>
  <si>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</si>
  <si>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</si>
  <si>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</si>
  <si>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</si>
  <si>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</si>
  <si>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</si>
  <si>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</si>
  <si>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</si>
  <si>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</si>
  <si>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</si>
  <si>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</si>
  <si>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</si>
  <si>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</si>
  <si>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</si>
  <si>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</si>
  <si>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</si>
  <si>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</si>
  <si>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</si>
  <si>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</si>
  <si>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</si>
  <si>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</si>
  <si>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</si>
  <si>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</si>
  <si>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</si>
  <si>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</si>
  <si>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</si>
  <si>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</si>
  <si>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</si>
  <si>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</si>
  <si>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</si>
  <si>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</si>
  <si>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</si>
  <si>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</si>
  <si>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</si>
  <si>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</si>
  <si>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</si>
  <si>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</si>
  <si>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</si>
  <si>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</si>
  <si>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</si>
  <si>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</si>
  <si>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</si>
  <si>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</si>
  <si>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</si>
  <si>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</si>
  <si>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</si>
  <si>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</si>
  <si>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</si>
  <si>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</si>
  <si>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</si>
  <si>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</si>
  <si>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</si>
  <si>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</si>
  <si>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</si>
  <si>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</si>
  <si>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</si>
  <si>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</si>
  <si>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</si>
  <si>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</si>
  <si>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</si>
  <si>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</si>
  <si>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</si>
  <si>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</si>
  <si>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</si>
  <si>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</si>
  <si>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</si>
  <si>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</si>
  <si>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</si>
  <si>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</si>
  <si>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</si>
  <si>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</si>
  <si>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</si>
  <si>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</si>
  <si>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</si>
  <si>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</si>
  <si>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</si>
  <si>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</si>
  <si>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</si>
  <si>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</si>
  <si>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</si>
  <si>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</si>
  <si>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</si>
  <si>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</si>
  <si>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</si>
  <si>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</si>
  <si>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</si>
  <si>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</si>
  <si>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</si>
  <si>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</si>
  <si>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</si>
  <si>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</si>
  <si>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</si>
  <si>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</si>
  <si>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</si>
  <si>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</si>
  <si>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</si>
  <si>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</si>
  <si>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</si>
  <si>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</si>
  <si>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</si>
  <si>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</si>
  <si>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</si>
  <si>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</si>
  <si>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</si>
  <si>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</si>
  <si>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</si>
  <si>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</si>
  <si>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</si>
  <si>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</si>
  <si>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</si>
  <si>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</si>
  <si>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</si>
  <si>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</si>
  <si>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</si>
  <si>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</si>
  <si>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</si>
  <si>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</si>
  <si>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</si>
  <si>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</si>
  <si>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</si>
  <si>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</si>
  <si>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</si>
  <si>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</si>
  <si>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</si>
  <si>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</si>
  <si>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</si>
  <si>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</si>
  <si>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</si>
  <si>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</si>
  <si>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</si>
  <si>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</si>
  <si>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</si>
  <si>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</si>
  <si>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</si>
  <si>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</si>
  <si>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</si>
  <si>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</si>
  <si>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</si>
  <si>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</si>
  <si>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</si>
  <si>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</si>
  <si>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</si>
  <si>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</si>
  <si>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</si>
  <si>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</si>
  <si>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</si>
  <si>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</si>
  <si>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</si>
  <si>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</si>
  <si>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</si>
  <si>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</si>
  <si>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</si>
  <si>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</si>
  <si>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</si>
  <si>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</si>
  <si>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</si>
  <si>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</si>
  <si>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</si>
  <si>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</si>
  <si>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</si>
  <si>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</si>
  <si>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</si>
  <si>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</si>
  <si>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</si>
  <si>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</si>
  <si>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</si>
  <si>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</si>
  <si>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</si>
  <si>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</si>
  <si>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</si>
  <si>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</si>
  <si>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</si>
  <si>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</si>
  <si>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</si>
  <si>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</si>
  <si>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</si>
  <si>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</si>
  <si>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</si>
  <si>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</si>
  <si>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</si>
  <si>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</si>
  <si>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</si>
  <si>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</si>
  <si>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</si>
  <si>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</si>
  <si>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</si>
  <si>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</si>
  <si>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</si>
  <si>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</si>
  <si>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</si>
  <si>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</si>
  <si>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</si>
  <si>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</si>
  <si>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</si>
  <si>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</si>
  <si>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</si>
  <si>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</si>
  <si>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</si>
  <si>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</si>
  <si>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</si>
  <si>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</si>
  <si>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</si>
  <si>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</si>
  <si>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</si>
  <si>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</si>
  <si>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</si>
  <si>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</si>
  <si>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</si>
  <si>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</si>
  <si>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</si>
  <si>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</si>
  <si>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</si>
  <si>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</si>
  <si>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</si>
  <si>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</si>
  <si>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</si>
  <si>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</si>
  <si>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</si>
  <si>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</si>
  <si>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</si>
  <si>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</si>
  <si>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</si>
  <si>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</si>
  <si>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</si>
  <si>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</si>
  <si>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</si>
  <si>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</si>
  <si>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</si>
  <si>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</si>
  <si>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</si>
  <si>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</si>
  <si>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</si>
  <si>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</si>
  <si>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</si>
  <si>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</si>
  <si>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</si>
  <si>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</si>
  <si>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</si>
  <si>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</si>
  <si>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</si>
  <si>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</si>
  <si>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</si>
  <si>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</si>
  <si>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</si>
  <si>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</si>
  <si>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</si>
  <si>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</si>
  <si>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</si>
  <si>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</si>
  <si>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</si>
  <si>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</si>
  <si>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</si>
  <si>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</si>
  <si>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</si>
  <si>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</si>
  <si>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</si>
  <si>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</si>
  <si>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</si>
  <si>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</si>
  <si>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</si>
  <si>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</si>
  <si>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</si>
  <si>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</si>
  <si>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</si>
  <si>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</si>
  <si>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</si>
  <si>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</si>
  <si>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</si>
  <si>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</si>
  <si>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</si>
  <si>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</si>
  <si>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</si>
  <si>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</si>
  <si>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</si>
  <si>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</si>
  <si>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</si>
  <si>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</si>
  <si>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</si>
  <si>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</si>
  <si>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</si>
  <si>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</si>
  <si>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</si>
  <si>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</si>
  <si>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</si>
  <si>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</si>
  <si>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</si>
  <si>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</si>
  <si>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</si>
  <si>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</si>
  <si>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</si>
  <si>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</si>
  <si>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</si>
  <si>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</si>
  <si>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</si>
  <si>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</si>
  <si>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</si>
  <si>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</si>
  <si>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</si>
  <si>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</si>
  <si>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</si>
  <si>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</si>
  <si>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</si>
  <si>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</si>
  <si>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</si>
  <si>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</si>
  <si>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</si>
  <si>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</si>
  <si>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</si>
  <si>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</si>
  <si>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</si>
  <si>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</si>
  <si>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</si>
  <si>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</si>
  <si>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</si>
  <si>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</si>
  <si>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</si>
  <si>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</si>
  <si>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</si>
  <si>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</si>
  <si>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</si>
  <si>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</si>
  <si>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</si>
  <si>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</si>
  <si>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</si>
  <si>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</si>
  <si>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</si>
  <si>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</si>
  <si>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</si>
  <si>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</si>
  <si>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</si>
  <si>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</si>
  <si>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</si>
  <si>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</si>
  <si>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</si>
  <si>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</si>
  <si>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</si>
  <si>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</si>
  <si>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</si>
  <si>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</si>
  <si>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</si>
  <si>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</si>
  <si>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</si>
  <si>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</si>
  <si>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</si>
  <si>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</si>
  <si>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</si>
  <si>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</si>
  <si>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</si>
  <si>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</si>
  <si>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</si>
  <si>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</si>
  <si>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</si>
  <si>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</si>
  <si>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</si>
  <si>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</si>
  <si>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</si>
  <si>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</si>
  <si>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</si>
  <si>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</si>
  <si>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</si>
  <si>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</si>
  <si>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</si>
  <si>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</si>
  <si>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</si>
  <si>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</si>
  <si>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</si>
  <si>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</si>
  <si>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</si>
  <si>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</si>
  <si>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</si>
  <si>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</si>
  <si>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</si>
  <si>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</si>
  <si>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</si>
  <si>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</si>
  <si>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</si>
  <si>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</si>
  <si>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</si>
  <si>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</si>
  <si>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</si>
  <si>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</si>
  <si>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</si>
  <si>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</si>
  <si>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</si>
  <si>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</si>
  <si>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</si>
  <si>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</si>
  <si>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</si>
  <si>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</si>
  <si>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</si>
  <si>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</si>
  <si>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</si>
  <si>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</si>
  <si>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</si>
  <si>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</si>
  <si>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</si>
  <si>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</si>
  <si>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</si>
  <si>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</si>
  <si>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</si>
  <si>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</si>
  <si>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</si>
  <si>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</si>
  <si>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</si>
  <si>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</si>
  <si>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</si>
  <si>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</si>
  <si>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</si>
  <si>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</si>
  <si>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</si>
  <si>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</si>
  <si>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</si>
  <si>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</si>
  <si>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</si>
  <si>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</si>
  <si>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</si>
  <si>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</si>
  <si>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</si>
  <si>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</si>
  <si>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</si>
  <si>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</si>
  <si>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</si>
  <si>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</si>
  <si>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</si>
  <si>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</si>
  <si>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</si>
  <si>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</si>
  <si>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</si>
  <si>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</si>
  <si>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</si>
  <si>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</si>
  <si>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</si>
  <si>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</si>
  <si>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</si>
  <si>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</si>
  <si>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</si>
  <si>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</si>
  <si>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</si>
  <si>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</si>
  <si>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</si>
  <si>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</si>
  <si>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</si>
  <si>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</si>
  <si>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</si>
  <si>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</si>
  <si>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</si>
  <si>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</si>
  <si>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</si>
  <si>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</si>
  <si>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</si>
  <si>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</si>
  <si>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</si>
  <si>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</si>
  <si>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</si>
  <si>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</si>
  <si>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</si>
  <si>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</si>
  <si>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</si>
  <si>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</si>
  <si>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</si>
  <si>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</si>
  <si>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</si>
  <si>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</si>
  <si>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</si>
  <si>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</si>
  <si>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</si>
  <si>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</si>
  <si>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</si>
  <si>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</si>
  <si>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</si>
  <si>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</si>
  <si>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</si>
  <si>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</si>
  <si>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</si>
  <si>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</si>
  <si>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</si>
  <si>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</si>
  <si>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</si>
  <si>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</si>
  <si>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</si>
  <si>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</si>
  <si>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</si>
  <si>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</si>
  <si>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</si>
  <si>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</si>
  <si>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</si>
  <si>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</si>
  <si>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</si>
  <si>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</si>
  <si>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</si>
  <si>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</si>
  <si>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</si>
  <si>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</si>
  <si>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</si>
  <si>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</si>
  <si>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</si>
  <si>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</si>
  <si>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</si>
  <si>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</si>
  <si>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</si>
  <si>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</si>
  <si>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</si>
  <si>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</si>
  <si>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</si>
  <si>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</si>
  <si>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</si>
  <si>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</si>
  <si>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</si>
  <si>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</si>
  <si>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</si>
  <si>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</si>
  <si>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</si>
  <si>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</si>
  <si>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</si>
  <si>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</si>
  <si>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</si>
  <si>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</si>
  <si>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</si>
  <si>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</si>
  <si>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</si>
  <si>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</si>
  <si>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</si>
  <si>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</si>
  <si>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</si>
  <si>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</si>
  <si>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</si>
  <si>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</si>
  <si>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</si>
  <si>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</si>
  <si>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</si>
  <si>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</si>
  <si>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</si>
  <si>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</si>
  <si>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</si>
  <si>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</si>
  <si>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</si>
  <si>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</si>
  <si>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</si>
  <si>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</si>
  <si>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</si>
  <si>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</si>
  <si>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</si>
  <si>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</si>
  <si>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</si>
  <si>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</si>
  <si>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</si>
  <si>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</si>
  <si>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</si>
  <si>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</si>
  <si>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</si>
  <si>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</si>
  <si>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</si>
  <si>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</si>
  <si>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</si>
  <si>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</si>
  <si>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</si>
  <si>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</si>
  <si>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</si>
  <si>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</si>
  <si>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</si>
  <si>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</si>
  <si>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</si>
  <si>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</si>
  <si>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</si>
  <si>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</si>
  <si>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</si>
  <si>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</si>
  <si>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</si>
  <si>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</si>
  <si>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</si>
  <si>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</si>
  <si>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</si>
  <si>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</si>
  <si>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</si>
  <si>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</si>
  <si>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</si>
  <si>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</si>
  <si>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</si>
  <si>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</si>
  <si>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</si>
  <si>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</si>
  <si>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</si>
  <si>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</si>
  <si>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</si>
  <si>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</si>
  <si>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</si>
  <si>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</si>
  <si>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</si>
  <si>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</si>
  <si>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</si>
  <si>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</si>
  <si>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</si>
  <si>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</si>
  <si>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</si>
  <si>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</si>
  <si>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</si>
  <si>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</si>
  <si>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</si>
  <si>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</si>
  <si>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</si>
  <si>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</si>
  <si>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</si>
  <si>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</si>
  <si>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</si>
  <si>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</si>
  <si>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</si>
  <si>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</si>
  <si>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</si>
  <si>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</si>
  <si>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</si>
  <si>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</si>
  <si>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</si>
  <si>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</si>
  <si>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</si>
  <si>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</si>
  <si>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</si>
  <si>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</si>
  <si>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</si>
  <si>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</si>
  <si>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</si>
  <si>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</si>
  <si>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</si>
  <si>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</si>
  <si>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</si>
  <si>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</si>
  <si>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</si>
  <si>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</si>
  <si>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</si>
  <si>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</si>
  <si>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</si>
  <si>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</si>
  <si>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</si>
  <si>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</si>
  <si>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</si>
  <si>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</si>
  <si>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</si>
  <si>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</si>
  <si>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</si>
  <si>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</si>
  <si>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</si>
  <si>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</si>
  <si>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</si>
  <si>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</si>
  <si>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</si>
  <si>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</si>
  <si>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</si>
  <si>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</si>
  <si>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</si>
  <si>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</si>
  <si>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</si>
  <si>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</si>
  <si>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</si>
  <si>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</si>
  <si>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</si>
  <si>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</si>
  <si>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</si>
  <si>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</si>
  <si>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</si>
  <si>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</si>
  <si>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</si>
  <si>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</si>
  <si>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</si>
  <si>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</si>
  <si>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</si>
  <si>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</si>
  <si>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</si>
  <si>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</si>
  <si>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</si>
  <si>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</si>
  <si>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</si>
  <si>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</si>
  <si>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</si>
  <si>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</si>
  <si>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</si>
  <si>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</si>
  <si>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</si>
  <si>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</si>
  <si>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</si>
  <si>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</si>
  <si>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</si>
  <si>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</si>
  <si>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</si>
  <si>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</si>
  <si>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</si>
  <si>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</si>
  <si>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</si>
  <si>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</si>
  <si>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</si>
  <si>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</si>
  <si>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</si>
  <si>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</si>
  <si>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</si>
  <si>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</si>
  <si>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</si>
  <si>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</si>
  <si>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</si>
  <si>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</si>
  <si>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</si>
  <si>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</si>
  <si>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</si>
  <si>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</si>
  <si>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</si>
  <si>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</si>
  <si>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</si>
  <si>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</si>
  <si>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</si>
  <si>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</si>
  <si>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</si>
  <si>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</si>
  <si>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</si>
  <si>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</si>
  <si>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</si>
  <si>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</si>
  <si>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</si>
  <si>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</si>
  <si>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</si>
  <si>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</si>
  <si>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</si>
  <si>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</si>
  <si>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</si>
  <si>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</si>
  <si>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</si>
  <si>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</si>
  <si>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</si>
  <si>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</si>
  <si>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</si>
  <si>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</si>
  <si>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</si>
  <si>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</si>
  <si>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</si>
  <si>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</si>
  <si>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</si>
  <si>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</si>
  <si>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</si>
  <si>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</si>
  <si>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</si>
  <si>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</si>
  <si>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</si>
  <si>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</si>
  <si>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</si>
  <si>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</si>
  <si>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</si>
  <si>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</si>
  <si>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</si>
  <si>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</si>
  <si>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</si>
  <si>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</si>
  <si>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</si>
  <si>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</si>
  <si>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</si>
  <si>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</si>
  <si>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</si>
  <si>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</si>
  <si>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</si>
  <si>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</si>
  <si>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</si>
  <si>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</si>
  <si>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</si>
  <si>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</si>
  <si>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</si>
  <si>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</si>
  <si>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</si>
  <si>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</si>
  <si>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</si>
  <si>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</si>
  <si>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</si>
  <si>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</si>
  <si>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</si>
  <si>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</si>
  <si>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</si>
  <si>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</si>
  <si>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</si>
  <si>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</si>
  <si>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</si>
  <si>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</si>
  <si>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</si>
  <si>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</si>
  <si>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</si>
  <si>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</si>
  <si>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</si>
  <si>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</si>
  <si>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</si>
  <si>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</si>
  <si>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</si>
  <si>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</si>
  <si>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</si>
  <si>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</si>
  <si>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</si>
  <si>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</si>
  <si>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</si>
  <si>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</si>
  <si>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</si>
  <si>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</si>
  <si>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</si>
  <si>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</si>
  <si>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</si>
  <si>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</si>
  <si>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</si>
  <si>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</si>
  <si>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</si>
  <si>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</si>
  <si>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</si>
  <si>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</si>
  <si>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</si>
  <si>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</si>
  <si>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</si>
  <si>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</si>
  <si>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</si>
  <si>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</si>
  <si>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</si>
  <si>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</si>
  <si>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</si>
  <si>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</si>
  <si>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</si>
  <si>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</si>
  <si>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</si>
  <si>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</si>
  <si>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</si>
  <si>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</si>
  <si>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</si>
  <si>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</si>
  <si>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</si>
  <si>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</si>
  <si>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</si>
  <si>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</si>
  <si>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</si>
  <si>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</si>
  <si>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</si>
  <si>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</si>
  <si>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</si>
  <si>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</si>
  <si>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</si>
  <si>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</si>
  <si>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</si>
  <si>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</si>
  <si>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</si>
  <si>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</si>
  <si>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</si>
  <si>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</si>
  <si>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</si>
  <si>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</si>
  <si>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</si>
  <si>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</si>
  <si>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</si>
  <si>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</si>
  <si>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</si>
  <si>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</si>
  <si>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</si>
  <si>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</si>
  <si>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</si>
  <si>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</si>
  <si>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</si>
  <si>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</si>
  <si>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</si>
  <si>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</si>
  <si>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</si>
  <si>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</si>
  <si>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</si>
  <si>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</si>
  <si>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</si>
  <si>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</si>
  <si>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</si>
  <si>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</si>
  <si>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</si>
  <si>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</si>
  <si>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</si>
  <si>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</si>
  <si>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</si>
  <si>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</si>
  <si>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</si>
  <si>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</si>
  <si>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</si>
  <si>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</si>
  <si>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</si>
  <si>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</si>
  <si>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</si>
  <si>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</si>
  <si>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</si>
  <si>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</si>
  <si>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</si>
  <si>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</si>
  <si>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</si>
  <si>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</si>
  <si>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</si>
  <si>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</si>
  <si>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</si>
  <si>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</si>
  <si>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</si>
  <si>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</si>
  <si>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</si>
  <si>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</si>
  <si>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</si>
  <si>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</si>
  <si>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</si>
  <si>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</si>
  <si>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</si>
  <si>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</si>
  <si>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</si>
  <si>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</si>
  <si>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</si>
  <si>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</si>
  <si>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</si>
  <si>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</si>
  <si>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</si>
  <si>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</si>
  <si>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</si>
  <si>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</si>
  <si>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</si>
  <si>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</si>
  <si>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</si>
  <si>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</si>
  <si>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</si>
  <si>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</si>
  <si>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</si>
  <si>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</si>
  <si>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</si>
  <si>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</si>
  <si>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</si>
  <si>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</si>
  <si>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</si>
  <si>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</si>
  <si>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</si>
  <si>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</si>
  <si>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</si>
  <si>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</si>
  <si>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</si>
  <si>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</si>
  <si>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</si>
  <si>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</si>
  <si>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</si>
  <si>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</si>
  <si>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</si>
  <si>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</si>
  <si>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</si>
  <si>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</si>
  <si>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</si>
  <si>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</si>
  <si>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</si>
  <si>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</si>
  <si>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</si>
  <si>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</si>
  <si>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</si>
  <si>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</si>
  <si>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</si>
  <si>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</si>
  <si>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</si>
  <si>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</si>
  <si>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</si>
  <si>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</si>
  <si>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</si>
  <si>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</si>
  <si>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</si>
  <si>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</si>
  <si>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</si>
  <si>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</si>
  <si>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</si>
  <si>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</si>
  <si>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</si>
  <si>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</si>
  <si>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</si>
  <si>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</si>
  <si>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</si>
  <si>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</si>
  <si>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</si>
  <si>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</si>
  <si>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</si>
  <si>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</si>
  <si>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</si>
  <si>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</si>
  <si>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</si>
  <si>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</si>
  <si>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</si>
  <si>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</si>
  <si>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</si>
  <si>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</si>
  <si>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</si>
  <si>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</si>
  <si>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</si>
  <si>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</si>
  <si>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</si>
  <si>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</si>
  <si>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</si>
  <si>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</si>
  <si>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</si>
  <si>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</si>
  <si>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</si>
  <si>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</si>
  <si>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</si>
  <si>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</si>
  <si>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</si>
  <si>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</si>
  <si>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</si>
  <si>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</si>
  <si>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</si>
  <si>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</si>
  <si>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</si>
  <si>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</si>
  <si>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</si>
  <si>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</si>
  <si>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</si>
  <si>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</si>
  <si>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</si>
  <si>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</si>
  <si>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</si>
  <si>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</si>
  <si>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</si>
  <si>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</si>
  <si>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</si>
  <si>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</si>
  <si>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</si>
  <si>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</si>
  <si>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</si>
  <si>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</si>
  <si>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</si>
  <si>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</si>
  <si>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</si>
  <si>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</si>
  <si>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</si>
  <si>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</si>
  <si>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</si>
  <si>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</si>
  <si>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</si>
  <si>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</si>
  <si>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</si>
  <si>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</si>
  <si>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</si>
  <si>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</si>
  <si>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</si>
  <si>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</si>
  <si>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</si>
  <si>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</si>
  <si>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</si>
  <si>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</si>
  <si>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</si>
  <si>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</si>
  <si>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</si>
  <si>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</si>
  <si>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</si>
  <si>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</si>
  <si>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</si>
  <si>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</si>
  <si>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</si>
  <si>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</si>
  <si>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</si>
  <si>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</si>
  <si>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</si>
  <si>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</si>
  <si>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</si>
  <si>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</si>
  <si>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</si>
  <si>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</si>
  <si>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</si>
  <si>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</si>
  <si>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</si>
  <si>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</si>
  <si>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</si>
  <si>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</si>
  <si>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</si>
  <si>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</si>
  <si>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</si>
  <si>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</si>
  <si>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</si>
  <si>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</si>
  <si>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</si>
  <si>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</si>
  <si>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</si>
  <si>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</si>
  <si>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</si>
  <si>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</si>
  <si>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</si>
  <si>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</si>
  <si>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</si>
  <si>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</si>
  <si>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</si>
  <si>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</si>
  <si>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</si>
  <si>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</si>
  <si>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</si>
  <si>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</si>
  <si>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</si>
  <si>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</si>
  <si>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</si>
  <si>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</si>
  <si>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</si>
  <si>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</si>
  <si>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</si>
  <si>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</si>
  <si>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</si>
  <si>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</si>
  <si>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</si>
  <si>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</si>
  <si>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</si>
  <si>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</si>
  <si>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</si>
  <si>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</si>
  <si>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</si>
  <si>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</si>
  <si>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</si>
  <si>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</si>
  <si>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</si>
  <si>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</si>
  <si>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</si>
  <si>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</si>
  <si>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</si>
  <si>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</si>
  <si>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</si>
  <si>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</si>
  <si>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</si>
  <si>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</si>
  <si>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</si>
  <si>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</si>
  <si>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</si>
  <si>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</si>
  <si>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</si>
  <si>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</si>
  <si>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</si>
  <si>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</si>
  <si>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</si>
  <si>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</si>
  <si>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</si>
  <si>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</si>
  <si>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</si>
  <si>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</si>
  <si>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</si>
  <si>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</si>
  <si>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</si>
  <si>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</si>
  <si>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</si>
  <si>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</si>
  <si>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</si>
  <si>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</si>
  <si>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</si>
  <si>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</si>
  <si>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</si>
  <si>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</si>
  <si>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</si>
  <si>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</si>
  <si>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</si>
  <si>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</si>
  <si>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</si>
  <si>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</si>
  <si>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</si>
  <si>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</si>
  <si>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</si>
  <si>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</si>
  <si>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</si>
  <si>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</si>
  <si>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</si>
  <si>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</si>
  <si>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</si>
  <si>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</si>
  <si>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</si>
  <si>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</si>
  <si>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</si>
  <si>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</si>
  <si>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</si>
  <si>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</si>
  <si>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</si>
  <si>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</si>
  <si>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</si>
  <si>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</si>
  <si>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</si>
  <si>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</si>
  <si>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</si>
  <si>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</si>
  <si>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</si>
  <si>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</si>
  <si>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</si>
  <si>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</si>
  <si>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</si>
  <si>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</si>
  <si>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</si>
  <si>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</si>
  <si>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</si>
  <si>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</si>
  <si>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</si>
  <si>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</si>
  <si>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</si>
  <si>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</si>
  <si>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</si>
  <si>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</si>
  <si>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</si>
  <si>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</si>
  <si>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</si>
  <si>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</si>
  <si>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</si>
  <si>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</si>
  <si>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</si>
  <si>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</si>
  <si>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</si>
  <si>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</si>
  <si>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</si>
  <si>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</si>
  <si>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</si>
  <si>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</si>
  <si>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</si>
  <si>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</si>
  <si>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</si>
  <si>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</si>
  <si>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</si>
  <si>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</si>
  <si>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</si>
  <si>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</si>
  <si>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</si>
  <si>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</si>
  <si>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</si>
  <si>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</si>
  <si>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</si>
  <si>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</si>
  <si>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</si>
  <si>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</si>
  <si>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</si>
  <si>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</si>
  <si>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</si>
  <si>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</si>
  <si>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</si>
  <si>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</si>
  <si>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</si>
  <si>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</si>
  <si>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</si>
  <si>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</si>
  <si>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</si>
  <si>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</si>
  <si>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</si>
  <si>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</si>
  <si>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</si>
  <si>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</si>
  <si>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</si>
  <si>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</si>
  <si>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</si>
  <si>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</si>
  <si>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</si>
  <si>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</si>
  <si>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</si>
  <si>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</si>
  <si>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</si>
  <si>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</si>
  <si>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</si>
  <si>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</si>
  <si>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</si>
  <si>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</si>
  <si>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</si>
  <si>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</si>
  <si>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</si>
  <si>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</si>
  <si>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</si>
  <si>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</si>
  <si>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</si>
  <si>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</si>
  <si>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</si>
  <si>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</si>
  <si>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</si>
  <si>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</si>
  <si>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</si>
  <si>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</si>
  <si>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</si>
  <si>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</si>
  <si>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</si>
  <si>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</si>
  <si>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</si>
  <si>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</si>
  <si>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</si>
  <si>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</si>
  <si>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</si>
  <si>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</si>
  <si>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</si>
  <si>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</si>
  <si>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</si>
  <si>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</si>
  <si>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</si>
  <si>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</si>
  <si>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</si>
  <si>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</si>
  <si>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</si>
  <si>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</si>
  <si>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</si>
  <si>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</si>
  <si>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</si>
  <si>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</si>
  <si>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</si>
  <si>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</si>
  <si>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</si>
  <si>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</si>
  <si>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</si>
  <si>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</si>
  <si>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</si>
  <si>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</si>
  <si>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</si>
  <si>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</si>
  <si>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</si>
  <si>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</si>
  <si>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</si>
  <si>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</si>
  <si>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</si>
  <si>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</si>
  <si>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</si>
  <si>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</si>
  <si>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</si>
  <si>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</si>
  <si>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</si>
  <si>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</si>
  <si>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</si>
  <si>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</si>
  <si>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</si>
  <si>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</si>
  <si>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</si>
  <si>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</si>
  <si>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</si>
  <si>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</si>
  <si>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</si>
  <si>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</si>
  <si>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</si>
  <si>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</si>
  <si>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</si>
  <si>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</si>
  <si>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</si>
  <si>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</si>
  <si>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</si>
  <si>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</si>
  <si>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</si>
  <si>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</si>
  <si>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</si>
  <si>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</si>
  <si>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</si>
  <si>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</si>
  <si>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</si>
  <si>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</si>
  <si>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</si>
  <si>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</si>
  <si>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</si>
  <si>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</si>
  <si>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</si>
  <si>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</si>
  <si>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</si>
  <si>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</si>
  <si>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</si>
  <si>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</si>
  <si>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</si>
  <si>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</si>
  <si>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</si>
  <si>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</si>
  <si>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</si>
  <si>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</si>
  <si>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</si>
  <si>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</si>
  <si>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</si>
  <si>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</si>
  <si>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</si>
  <si>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</si>
  <si>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</si>
  <si>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</si>
  <si>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</si>
  <si>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</si>
  <si>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</si>
  <si>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</si>
  <si>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</si>
  <si>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</si>
  <si>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</si>
  <si>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</si>
  <si>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</si>
  <si>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</si>
  <si>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</si>
  <si>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</si>
  <si>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</si>
  <si>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</si>
  <si>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</si>
  <si>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</si>
  <si>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</si>
  <si>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</si>
  <si>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</si>
  <si>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</si>
  <si>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</si>
  <si>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</si>
  <si>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</si>
  <si>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</si>
  <si>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</si>
  <si>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</si>
  <si>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</si>
  <si>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</si>
  <si>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</si>
  <si>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</si>
  <si>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</si>
  <si>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</si>
  <si>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</si>
  <si>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</si>
  <si>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</si>
  <si>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</si>
  <si>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</si>
  <si>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</si>
  <si>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</si>
  <si>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</si>
  <si>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</si>
  <si>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</si>
  <si>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</si>
  <si>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</si>
  <si>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</si>
  <si>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</si>
  <si>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</si>
  <si>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</si>
  <si>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</si>
  <si>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</si>
  <si>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</si>
  <si>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</si>
  <si>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</si>
  <si>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</si>
  <si>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</si>
  <si>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</si>
  <si>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</si>
  <si>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</si>
  <si>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</si>
  <si>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</si>
  <si>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</si>
  <si>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</si>
  <si>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</si>
  <si>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</si>
  <si>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</si>
  <si>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</si>
  <si>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</si>
  <si>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</si>
  <si>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</si>
  <si>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</si>
  <si>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</si>
  <si>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</si>
  <si>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</si>
  <si>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</si>
  <si>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</si>
  <si>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</si>
  <si>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</si>
  <si>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</si>
  <si>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</si>
  <si>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</si>
  <si>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</si>
  <si>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</si>
  <si>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</si>
  <si>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</si>
  <si>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</si>
  <si>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</si>
  <si>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</si>
  <si>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</si>
  <si>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</si>
  <si>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</si>
  <si>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</si>
  <si>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</si>
  <si>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</si>
  <si>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</si>
  <si>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</si>
  <si>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</si>
  <si>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</si>
  <si>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</si>
  <si>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</si>
  <si>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</si>
  <si>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</si>
  <si>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</si>
  <si>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</si>
  <si>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</si>
  <si>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</si>
  <si>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</si>
  <si>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</si>
  <si>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</si>
  <si>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</si>
  <si>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</si>
  <si>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</si>
  <si>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</si>
  <si>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</si>
  <si>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</si>
  <si>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</si>
  <si>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</si>
  <si>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</si>
  <si>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</si>
  <si>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</si>
  <si>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</si>
  <si>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</si>
  <si>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</si>
  <si>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</si>
  <si>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</si>
  <si>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</si>
  <si>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</si>
  <si>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</si>
  <si>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</si>
  <si>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</si>
  <si>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</si>
  <si>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</si>
  <si>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</si>
  <si>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</si>
  <si>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</si>
  <si>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</si>
  <si>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</si>
  <si>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</si>
  <si>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</si>
  <si>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</si>
  <si>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</si>
  <si>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</si>
  <si>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</si>
  <si>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</si>
  <si>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</si>
  <si>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</si>
  <si>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</si>
  <si>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</si>
  <si>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</si>
  <si>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</si>
  <si>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</si>
  <si>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</si>
  <si>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</si>
  <si>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</si>
  <si>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</si>
  <si>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</si>
  <si>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</si>
  <si>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</si>
  <si>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</si>
  <si>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</si>
  <si>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</si>
  <si>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</si>
  <si>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</si>
  <si>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</si>
  <si>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</si>
  <si>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</si>
  <si>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</si>
  <si>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</si>
  <si>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</si>
  <si>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</si>
  <si>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</si>
  <si>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</si>
  <si>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</si>
  <si>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</si>
  <si>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</si>
  <si>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</si>
  <si>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</si>
  <si>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</si>
  <si>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</si>
  <si>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</si>
  <si>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</si>
  <si>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</si>
  <si>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</si>
  <si>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</si>
  <si>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</si>
  <si>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</si>
  <si>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</si>
  <si>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</si>
  <si>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</si>
  <si>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</si>
  <si>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</si>
  <si>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</si>
  <si>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</si>
  <si>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</si>
  <si>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</si>
  <si>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</si>
  <si>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</si>
  <si>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</si>
  <si>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</si>
  <si>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</si>
  <si>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</si>
  <si>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</si>
  <si>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</si>
  <si>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</si>
  <si>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</si>
  <si>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</si>
  <si>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</si>
  <si>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</si>
  <si>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</si>
  <si>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</si>
  <si>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</si>
  <si>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</si>
  <si>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</si>
  <si>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</si>
  <si>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</si>
  <si>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</si>
  <si>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</si>
  <si>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</si>
  <si>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</si>
  <si>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</si>
  <si>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</si>
  <si>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</si>
  <si>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</si>
  <si>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</si>
  <si>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</si>
  <si>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</si>
  <si>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</si>
  <si>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</si>
  <si>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</si>
  <si>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</si>
  <si>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</si>
  <si>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</si>
  <si>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</si>
  <si>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</si>
  <si>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</si>
  <si>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</si>
  <si>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</si>
  <si>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</si>
  <si>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</si>
  <si>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</si>
  <si>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</si>
  <si>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</si>
  <si>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</si>
  <si>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</si>
  <si>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</si>
  <si>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</si>
  <si>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</si>
  <si>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</si>
  <si>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</si>
  <si>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</si>
  <si>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</si>
  <si>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</si>
  <si>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</si>
  <si>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</si>
  <si>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</si>
  <si>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</si>
  <si>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</si>
  <si>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</si>
  <si>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</si>
  <si>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</si>
  <si>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</si>
  <si>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</si>
  <si>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</si>
  <si>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</si>
  <si>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</si>
  <si>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</si>
  <si>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</si>
  <si>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</si>
  <si>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</si>
  <si>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</si>
  <si>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</si>
  <si>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</si>
  <si>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</si>
  <si>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</si>
  <si>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</si>
  <si>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</si>
  <si>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</si>
  <si>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</si>
  <si>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</si>
  <si>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</si>
  <si>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</si>
  <si>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</si>
  <si>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</si>
  <si>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</si>
  <si>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</si>
  <si>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</si>
  <si>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</si>
  <si>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</si>
  <si>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</si>
  <si>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</si>
  <si>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</si>
  <si>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</si>
  <si>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</si>
  <si>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</si>
  <si>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</si>
  <si>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</si>
  <si>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</si>
  <si>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</si>
  <si>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</si>
  <si>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</si>
  <si>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</si>
  <si>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</si>
  <si>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</si>
  <si>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</si>
  <si>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</si>
  <si>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</si>
  <si>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</si>
  <si>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</si>
  <si>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</si>
  <si>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</si>
  <si>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</si>
  <si>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</si>
  <si>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</si>
  <si>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</si>
  <si>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</si>
  <si>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</si>
  <si>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</si>
  <si>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</si>
  <si>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</si>
  <si>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</si>
  <si>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</si>
  <si>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</si>
  <si>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</si>
  <si>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</si>
  <si>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</si>
  <si>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</si>
  <si>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</si>
  <si>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</si>
  <si>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</si>
  <si>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</si>
  <si>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</si>
  <si>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</si>
  <si>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</si>
  <si>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</si>
  <si>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</si>
  <si>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</si>
  <si>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</si>
  <si>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</si>
  <si>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</si>
  <si>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</si>
  <si>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</si>
  <si>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</si>
  <si>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</si>
  <si>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</si>
  <si>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</si>
  <si>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</si>
  <si>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</si>
  <si>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</si>
  <si>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</si>
  <si>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</si>
  <si>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</si>
  <si>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</si>
  <si>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</si>
  <si>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</si>
  <si>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</si>
  <si>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</si>
  <si>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</si>
  <si>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</si>
  <si>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</si>
  <si>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</si>
  <si>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</si>
  <si>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</si>
  <si>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</si>
  <si>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</si>
  <si>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</si>
  <si>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</si>
  <si>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</si>
  <si>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</si>
  <si>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</si>
  <si>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</si>
  <si>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</si>
  <si>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</si>
  <si>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</si>
  <si>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</si>
  <si>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</si>
  <si>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</si>
  <si>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</si>
  <si>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</si>
  <si>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</si>
  <si>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</si>
  <si>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</si>
  <si>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</si>
  <si>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</si>
  <si>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</si>
  <si>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</si>
  <si>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</si>
  <si>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</si>
  <si>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</si>
  <si>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</si>
  <si>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</si>
  <si>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</si>
  <si>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</si>
  <si>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</si>
  <si>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</si>
  <si>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</si>
  <si>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</si>
  <si>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</si>
  <si>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</si>
  <si>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</si>
  <si>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</si>
  <si>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</si>
  <si>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</si>
  <si>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</si>
  <si>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</si>
  <si>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</si>
  <si>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</si>
  <si>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</si>
  <si>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</si>
  <si>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</si>
  <si>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</si>
  <si>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</si>
  <si>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</si>
  <si>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</si>
  <si>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</si>
  <si>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</si>
  <si>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</si>
  <si>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</si>
  <si>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</si>
  <si>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</si>
  <si>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</si>
  <si>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</si>
  <si>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</si>
  <si>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</si>
  <si>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</si>
  <si>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</si>
  <si>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</si>
  <si>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</si>
  <si>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</si>
  <si>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</si>
  <si>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</si>
  <si>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</si>
  <si>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</si>
  <si>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</si>
  <si>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</si>
  <si>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</si>
  <si>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</si>
  <si>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</si>
  <si>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</si>
  <si>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</si>
  <si>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</si>
  <si>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</si>
  <si>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</si>
  <si>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</si>
  <si>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</si>
  <si>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</si>
  <si>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</si>
  <si>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</si>
  <si>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</si>
  <si>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</si>
  <si>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</si>
  <si>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</si>
  <si>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</si>
  <si>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</si>
  <si>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</si>
  <si>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</si>
  <si>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</si>
  <si>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</si>
  <si>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</si>
  <si>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</si>
  <si>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</si>
  <si>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</si>
  <si>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</si>
  <si>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</si>
  <si>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</si>
  <si>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</si>
  <si>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</si>
  <si>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</si>
  <si>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</si>
  <si>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</si>
  <si>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</si>
  <si>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</si>
  <si>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</si>
  <si>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</si>
  <si>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</si>
  <si>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</si>
  <si>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</si>
  <si>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</si>
  <si>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</si>
  <si>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</si>
  <si>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</si>
  <si>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</si>
  <si>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</si>
  <si>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</si>
  <si>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</si>
  <si>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</si>
  <si>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</si>
  <si>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</si>
  <si>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</si>
  <si>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</si>
  <si>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</si>
  <si>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</si>
  <si>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</si>
  <si>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</si>
  <si>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</si>
  <si>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</si>
  <si>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</si>
  <si>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</si>
  <si>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</si>
  <si>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</si>
  <si>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</si>
  <si>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</si>
  <si>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</si>
  <si>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</si>
  <si>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</si>
  <si>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</si>
  <si>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</si>
  <si>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</si>
  <si>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</si>
  <si>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</si>
  <si>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</si>
  <si>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</si>
  <si>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</si>
  <si>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</si>
  <si>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</si>
  <si>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</si>
  <si>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</si>
  <si>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</si>
  <si>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</si>
  <si>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</si>
  <si>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</si>
  <si>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</si>
  <si>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</si>
  <si>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</si>
  <si>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</si>
  <si>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</si>
  <si>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</si>
  <si>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</si>
  <si>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</si>
  <si>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</si>
  <si>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</si>
  <si>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</si>
  <si>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</si>
  <si>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</si>
  <si>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</si>
  <si>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</si>
  <si>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</si>
  <si>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</si>
  <si>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</si>
  <si>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</si>
  <si>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</si>
  <si>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</si>
  <si>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</si>
  <si>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</si>
  <si>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</si>
  <si>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</si>
  <si>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</si>
  <si>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</si>
  <si>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</si>
  <si>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</si>
  <si>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</si>
  <si>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</si>
  <si>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</si>
  <si>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</si>
  <si>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</si>
  <si>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</si>
  <si>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</si>
  <si>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</si>
  <si>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</si>
  <si>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</si>
  <si>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</si>
  <si>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</si>
  <si>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</si>
  <si>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</si>
  <si>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</si>
  <si>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</si>
  <si>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</si>
  <si>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</si>
  <si>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</si>
  <si>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</si>
  <si>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</si>
  <si>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</si>
  <si>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</si>
  <si>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</si>
  <si>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</si>
  <si>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</si>
  <si>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</si>
  <si>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</si>
  <si>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</si>
  <si>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</si>
  <si>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</si>
  <si>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</si>
  <si>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</si>
  <si>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</si>
  <si>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</si>
  <si>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</si>
  <si>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</si>
  <si>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</si>
  <si>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</si>
  <si>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</si>
  <si>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</si>
  <si>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</si>
  <si>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</si>
  <si>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</si>
  <si>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</si>
  <si>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</si>
  <si>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</si>
  <si>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</si>
  <si>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</si>
  <si>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</si>
  <si>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</si>
  <si>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</si>
  <si>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</si>
  <si>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</si>
  <si>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</si>
  <si>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</si>
  <si>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</si>
  <si>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</si>
  <si>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</si>
  <si>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</si>
  <si>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</si>
  <si>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</si>
  <si>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</si>
  <si>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</si>
  <si>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</si>
  <si>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</si>
  <si>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</si>
  <si>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</si>
  <si>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</si>
  <si>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</si>
  <si>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</si>
  <si>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</si>
  <si>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</si>
  <si>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</si>
  <si>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</si>
  <si>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</si>
  <si>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</si>
  <si>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</si>
  <si>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</si>
  <si>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</si>
  <si>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</si>
  <si>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</si>
  <si>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</si>
  <si>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</si>
  <si>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</si>
  <si>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</si>
  <si>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</si>
  <si>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</si>
  <si>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</si>
  <si>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</si>
  <si>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</si>
  <si>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</si>
  <si>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</si>
  <si>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</si>
  <si>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</si>
  <si>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</si>
  <si>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</si>
  <si>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</si>
  <si>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</si>
  <si>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</si>
  <si>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</si>
  <si>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</si>
  <si>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</si>
  <si>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</si>
  <si>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</si>
  <si>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</si>
  <si>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</si>
  <si>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</si>
  <si>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</si>
  <si>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</si>
  <si>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</si>
  <si>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</si>
  <si>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</si>
  <si>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</si>
  <si>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</si>
  <si>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</si>
  <si>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</si>
  <si>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</si>
  <si>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</si>
  <si>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</si>
  <si>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</si>
  <si>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</si>
  <si>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</si>
  <si>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</si>
  <si>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</si>
  <si>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</si>
  <si>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</si>
  <si>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</si>
  <si>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</si>
  <si>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</si>
  <si>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</si>
  <si>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</si>
  <si>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</si>
  <si>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</si>
  <si>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</si>
  <si>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</si>
  <si>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</si>
  <si>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</si>
  <si>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</si>
  <si>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</si>
  <si>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</si>
  <si>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</si>
  <si>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</si>
  <si>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</si>
  <si>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</si>
  <si>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</si>
  <si>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</si>
  <si>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</si>
  <si>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</si>
  <si>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</si>
  <si>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</si>
  <si>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</si>
  <si>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</si>
  <si>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</si>
  <si>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</si>
  <si>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</si>
  <si>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</si>
  <si>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</si>
  <si>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</si>
  <si>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</si>
  <si>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</si>
  <si>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</si>
  <si>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</si>
  <si>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</si>
  <si>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</si>
  <si>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</si>
  <si>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</si>
  <si>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</si>
  <si>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</si>
  <si>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</si>
  <si>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</si>
  <si>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</si>
  <si>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</si>
  <si>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</si>
  <si>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</si>
  <si>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</si>
  <si>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</si>
  <si>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</si>
  <si>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</si>
  <si>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</si>
  <si>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</si>
  <si>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</si>
  <si>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</si>
  <si>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</si>
  <si>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</si>
  <si>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</si>
  <si>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</si>
  <si>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</si>
  <si>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</si>
  <si>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</si>
  <si>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</si>
  <si>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</si>
  <si>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</si>
  <si>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</si>
  <si>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</si>
  <si>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</si>
  <si>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</si>
  <si>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</si>
  <si>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</si>
  <si>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</si>
  <si>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</si>
  <si>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</si>
  <si>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</si>
  <si>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</si>
  <si>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</si>
  <si>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</si>
  <si>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</si>
  <si>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</si>
  <si>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</si>
  <si>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</si>
  <si>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</si>
  <si>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</si>
  <si>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</si>
  <si>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</si>
  <si>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</si>
  <si>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</si>
  <si>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</si>
  <si>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</si>
  <si>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</si>
  <si>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</si>
  <si>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</si>
  <si>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</si>
  <si>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</si>
  <si>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</si>
  <si>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</si>
  <si>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</si>
  <si>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</si>
  <si>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</si>
  <si>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</si>
  <si>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</si>
  <si>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</si>
  <si>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</si>
  <si>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</si>
  <si>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</si>
  <si>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</si>
  <si>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</si>
  <si>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</si>
  <si>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</si>
  <si>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</si>
  <si>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</si>
  <si>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</si>
  <si>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</si>
  <si>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</si>
  <si>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</si>
  <si>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</si>
  <si>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</si>
  <si>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</si>
  <si>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</si>
  <si>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</si>
  <si>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</si>
  <si>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</si>
  <si>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</si>
  <si>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</si>
  <si>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</si>
  <si>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</si>
  <si>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</si>
  <si>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</si>
  <si>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</si>
  <si>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</si>
  <si>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</si>
  <si>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</si>
  <si>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</si>
  <si>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</si>
  <si>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</si>
  <si>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</si>
  <si>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</si>
  <si>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</si>
  <si>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</si>
  <si>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</si>
  <si>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</si>
  <si>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</si>
  <si>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</si>
  <si>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</si>
  <si>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</si>
  <si>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</si>
  <si>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</si>
  <si>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</si>
  <si>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</si>
  <si>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</si>
  <si>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</si>
  <si>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</si>
  <si>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</si>
  <si>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</si>
  <si>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</si>
  <si>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</si>
  <si>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</si>
  <si>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</si>
  <si>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</si>
  <si>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</si>
  <si>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</si>
  <si>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</si>
  <si>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</si>
  <si>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</si>
  <si>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</si>
  <si>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</si>
  <si>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</si>
  <si>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</si>
  <si>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</si>
  <si>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</si>
  <si>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</si>
  <si>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</si>
  <si>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</si>
  <si>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</si>
  <si>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</si>
  <si>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</si>
  <si>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</si>
  <si>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</si>
  <si>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</si>
  <si>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</si>
  <si>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</si>
  <si>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</si>
  <si>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</si>
  <si>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</si>
  <si>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</si>
  <si>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</si>
  <si>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</si>
  <si>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</si>
  <si>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</si>
  <si>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</si>
  <si>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</si>
  <si>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</si>
  <si>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</si>
  <si>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</si>
  <si>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</si>
  <si>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</si>
  <si>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</si>
  <si>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</si>
  <si>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</si>
  <si>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</si>
  <si>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</si>
  <si>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</si>
  <si>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</si>
  <si>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</si>
  <si>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</si>
  <si>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</si>
  <si>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</si>
  <si>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</si>
  <si>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</si>
  <si>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</si>
  <si>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</si>
  <si>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</si>
  <si>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</si>
  <si>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</si>
  <si>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</si>
  <si>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</si>
  <si>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</si>
  <si>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</si>
  <si>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</si>
  <si>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</si>
  <si>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</si>
  <si>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</si>
  <si>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</si>
  <si>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</si>
  <si>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</si>
  <si>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</si>
  <si>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</si>
  <si>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</si>
  <si>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</si>
  <si>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</si>
  <si>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</si>
  <si>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</si>
  <si>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</si>
  <si>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</si>
  <si>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</si>
  <si>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</si>
  <si>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</si>
  <si>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</si>
  <si>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</si>
  <si>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</si>
  <si>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</si>
  <si>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</si>
  <si>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</si>
  <si>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</si>
  <si>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</si>
  <si>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</si>
  <si>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</si>
  <si>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</si>
  <si>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</si>
  <si>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</si>
  <si>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</si>
  <si>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</si>
  <si>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</si>
  <si>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</si>
  <si>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</si>
  <si>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</si>
  <si>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</si>
  <si>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</si>
  <si>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</si>
  <si>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</si>
  <si>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</si>
  <si>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</si>
  <si>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</si>
  <si>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</si>
  <si>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</si>
  <si>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</si>
  <si>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</si>
  <si>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</si>
  <si>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</si>
  <si>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</si>
  <si>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</si>
  <si>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</si>
  <si>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</si>
  <si>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</si>
  <si>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</si>
  <si>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</si>
  <si>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</si>
  <si>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</si>
  <si>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</si>
  <si>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</si>
  <si>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</si>
  <si>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</si>
  <si>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</si>
  <si>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</si>
  <si>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</si>
  <si>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</si>
  <si>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</si>
  <si>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</si>
  <si>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</si>
  <si>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</si>
  <si>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</si>
  <si>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</si>
  <si>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</si>
  <si>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</si>
  <si>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</si>
  <si>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</si>
  <si>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</si>
  <si>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</si>
  <si>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</si>
  <si>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</si>
  <si>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</si>
  <si>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</si>
  <si>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</si>
  <si>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</si>
  <si>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</si>
  <si>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</si>
  <si>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</si>
  <si>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</si>
  <si>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</si>
  <si>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</si>
  <si>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</si>
  <si>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</si>
  <si>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</si>
  <si>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</si>
  <si>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</si>
  <si>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</si>
  <si>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</si>
  <si>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</si>
  <si>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</si>
  <si>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</si>
  <si>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</si>
  <si>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</si>
  <si>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</si>
  <si>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</si>
  <si>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</si>
  <si>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</si>
  <si>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</si>
  <si>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</si>
  <si>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</si>
  <si>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</si>
  <si>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</si>
  <si>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</si>
  <si>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</si>
  <si>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</si>
  <si>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</si>
  <si>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</si>
  <si>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</si>
  <si>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</si>
  <si>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</si>
  <si>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</si>
  <si>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</si>
  <si>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</si>
  <si>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</si>
  <si>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</si>
  <si>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</si>
  <si>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</si>
  <si>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</si>
  <si>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</si>
  <si>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</si>
  <si>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</si>
  <si>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</si>
  <si>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</si>
  <si>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</si>
  <si>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</si>
  <si>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</si>
  <si>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</si>
  <si>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</si>
  <si>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</si>
  <si>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</si>
  <si>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</si>
  <si>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</si>
  <si>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</si>
  <si>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</si>
  <si>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</si>
  <si>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</si>
  <si>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</si>
  <si>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</si>
  <si>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</si>
  <si>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</si>
  <si>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</si>
  <si>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</si>
  <si>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</si>
  <si>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</si>
  <si>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</si>
  <si>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</si>
  <si>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</si>
  <si>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</si>
  <si>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</si>
  <si>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</si>
  <si>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</si>
  <si>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</si>
  <si>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</si>
  <si>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</si>
  <si>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</si>
  <si>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</si>
  <si>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</si>
  <si>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</si>
  <si>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</si>
  <si>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</si>
  <si>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</si>
  <si>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</si>
  <si>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</si>
  <si>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</si>
  <si>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</si>
  <si>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</si>
  <si>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</si>
  <si>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</si>
  <si>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</si>
  <si>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</si>
  <si>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</si>
  <si>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</si>
  <si>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</si>
  <si>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</si>
  <si>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</si>
  <si>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</si>
  <si>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</si>
  <si>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</si>
  <si>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</si>
  <si>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</si>
  <si>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</si>
  <si>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</si>
  <si>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</si>
  <si>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</si>
  <si>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</si>
  <si>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</si>
  <si>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</si>
  <si>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</si>
  <si>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</si>
  <si>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</si>
  <si>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</si>
  <si>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</si>
  <si>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</si>
  <si>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</si>
  <si>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</si>
  <si>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</si>
  <si>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</si>
  <si>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</si>
  <si>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</si>
  <si>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</si>
  <si>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</si>
  <si>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</si>
  <si>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</si>
  <si>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</si>
  <si>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</si>
  <si>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</si>
  <si>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</si>
  <si>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</si>
  <si>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</si>
  <si>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</si>
  <si>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</si>
  <si>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</si>
  <si>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</si>
  <si>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</si>
  <si>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</si>
  <si>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</si>
  <si>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</si>
  <si>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</si>
  <si>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</si>
  <si>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</si>
  <si>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</si>
  <si>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</si>
  <si>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</si>
  <si>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</si>
  <si>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</si>
  <si>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</si>
  <si>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</si>
  <si>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</si>
  <si>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</si>
  <si>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</si>
  <si>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</si>
  <si>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</si>
  <si>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</si>
  <si>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</si>
  <si>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</si>
  <si>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</si>
  <si>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</si>
  <si>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</si>
  <si>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</si>
  <si>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</si>
  <si>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</si>
  <si>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</si>
  <si>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</si>
  <si>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</si>
  <si>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</si>
  <si>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</si>
  <si>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</si>
  <si>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</si>
  <si>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</si>
  <si>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</si>
  <si>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</si>
  <si>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</si>
  <si>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</si>
  <si>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</si>
  <si>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</si>
  <si>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</si>
  <si>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</si>
  <si>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</si>
  <si>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</si>
  <si>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</si>
  <si>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</si>
  <si>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</si>
  <si>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</si>
  <si>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</si>
  <si>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</si>
  <si>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</si>
  <si>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</si>
  <si>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</si>
  <si>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</si>
  <si>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</si>
  <si>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</si>
  <si>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</si>
  <si>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</si>
  <si>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</si>
  <si>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</si>
  <si>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</si>
  <si>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</si>
  <si>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</si>
  <si>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</si>
  <si>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</si>
  <si>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</si>
  <si>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</si>
  <si>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</si>
  <si>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</si>
  <si>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</si>
  <si>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</si>
  <si>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</si>
  <si>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</si>
  <si>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</si>
  <si>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</si>
  <si>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</si>
  <si>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</si>
  <si>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</si>
  <si>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</si>
  <si>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</si>
  <si>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</si>
  <si>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</si>
  <si>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</si>
  <si>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</si>
  <si>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</si>
  <si>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</si>
  <si>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</si>
  <si>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</si>
  <si>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</si>
  <si>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</si>
  <si>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</si>
  <si>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</si>
  <si>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</si>
  <si>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</si>
  <si>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</si>
  <si>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</si>
  <si>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</si>
  <si>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</si>
  <si>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</si>
  <si>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</si>
  <si>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</si>
  <si>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</si>
  <si>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</si>
  <si>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</si>
  <si>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</si>
  <si>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</si>
  <si>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</si>
  <si>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</si>
  <si>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</si>
  <si>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</si>
  <si>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</si>
  <si>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</si>
  <si>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</si>
  <si>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</si>
  <si>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</si>
  <si>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</si>
  <si>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</si>
  <si>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</si>
  <si>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</si>
  <si>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</si>
  <si>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</si>
  <si>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</si>
  <si>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</si>
  <si>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</si>
  <si>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</si>
  <si>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</si>
  <si>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</si>
  <si>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</si>
  <si>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</si>
  <si>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</si>
  <si>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</si>
  <si>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</si>
  <si>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</si>
  <si>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</si>
  <si>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</si>
  <si>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</si>
  <si>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</si>
  <si>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</si>
  <si>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</si>
  <si>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</si>
  <si>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</si>
  <si>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</si>
  <si>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</si>
  <si>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</si>
  <si>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</si>
  <si>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</si>
  <si>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</si>
  <si>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</si>
  <si>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</si>
  <si>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</si>
  <si>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</si>
  <si>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</si>
  <si>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</si>
  <si>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</si>
  <si>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</si>
  <si>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</si>
  <si>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</si>
  <si>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</si>
  <si>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</si>
  <si>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</si>
  <si>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</si>
  <si>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</si>
  <si>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</si>
  <si>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</si>
  <si>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</si>
  <si>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</si>
  <si>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</si>
  <si>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</si>
  <si>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</si>
  <si>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</si>
  <si>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</si>
  <si>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</si>
  <si>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</si>
  <si>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</si>
  <si>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</si>
  <si>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</si>
  <si>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</si>
  <si>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</si>
  <si>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</si>
  <si>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</si>
  <si>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</si>
  <si>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</si>
  <si>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</si>
  <si>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</si>
  <si>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</si>
  <si>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</si>
  <si>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</si>
  <si>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</si>
  <si>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</si>
  <si>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</si>
  <si>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</si>
  <si>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</si>
  <si>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</si>
  <si>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</si>
  <si>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</si>
  <si>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</si>
  <si>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</si>
  <si>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</si>
  <si>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</si>
  <si>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</si>
  <si>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</si>
  <si>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</si>
  <si>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</si>
  <si>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</si>
  <si>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</si>
  <si>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</si>
  <si>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</si>
  <si>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</si>
  <si>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</si>
  <si>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</si>
  <si>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</si>
  <si>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</si>
  <si>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</si>
  <si>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</si>
  <si>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</si>
  <si>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</si>
  <si>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</si>
  <si>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</si>
  <si>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</si>
  <si>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</si>
  <si>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</si>
  <si>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</si>
  <si>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</si>
  <si>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</si>
  <si>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</si>
  <si>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</si>
  <si>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</si>
  <si>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</si>
  <si>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</si>
  <si>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</si>
  <si>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</si>
  <si>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</si>
  <si>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</si>
  <si>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</si>
  <si>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</si>
  <si>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</si>
  <si>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</si>
  <si>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</si>
  <si>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</si>
  <si>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</si>
  <si>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</si>
  <si>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</si>
  <si>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</si>
  <si>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</si>
  <si>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</si>
  <si>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</si>
  <si>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</si>
  <si>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</si>
  <si>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</si>
  <si>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</si>
  <si>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</si>
  <si>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</si>
  <si>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</si>
  <si>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</si>
  <si>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</si>
  <si>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</si>
  <si>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</si>
  <si>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</si>
  <si>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</si>
  <si>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</si>
  <si>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</si>
  <si>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</si>
  <si>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</si>
  <si>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</si>
  <si>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</si>
  <si>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</si>
  <si>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</si>
  <si>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</si>
  <si>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</si>
  <si>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</si>
  <si>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</si>
  <si>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</si>
  <si>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</si>
  <si>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</si>
  <si>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</si>
  <si>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</si>
  <si>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</si>
  <si>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</si>
  <si>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</si>
  <si>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</si>
  <si>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</si>
  <si>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</si>
  <si>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</si>
  <si>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</si>
  <si>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</si>
  <si>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</si>
  <si>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</si>
  <si>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</si>
  <si>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</si>
  <si>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</si>
  <si>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</si>
  <si>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</si>
  <si>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</si>
  <si>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</si>
  <si>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</si>
  <si>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</si>
  <si>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</si>
  <si>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</si>
  <si>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</si>
  <si>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</si>
  <si>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</si>
  <si>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</si>
  <si>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</si>
  <si>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</si>
  <si>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</si>
  <si>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</si>
  <si>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</si>
  <si>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</si>
  <si>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</si>
  <si>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</si>
  <si>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</si>
  <si>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</si>
  <si>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</si>
  <si>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</si>
  <si>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</si>
  <si>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</si>
  <si>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</si>
  <si>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</si>
  <si>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</si>
  <si>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</si>
  <si>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</si>
  <si>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</si>
  <si>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</si>
  <si>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</si>
  <si>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</si>
  <si>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</si>
  <si>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</si>
  <si>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</si>
  <si>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</si>
  <si>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</si>
  <si>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</si>
  <si>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</si>
  <si>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</si>
  <si>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</si>
  <si>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</si>
  <si>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</si>
  <si>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</si>
  <si>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</si>
  <si>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</si>
  <si>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</si>
  <si>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</si>
  <si>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</si>
  <si>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</si>
  <si>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</si>
  <si>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</si>
  <si>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</si>
  <si>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</si>
  <si>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</si>
  <si>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</si>
  <si>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</si>
  <si>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</si>
  <si>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</si>
  <si>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</si>
  <si>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</si>
  <si>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</si>
  <si>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</si>
  <si>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</si>
  <si>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</si>
  <si>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</si>
  <si>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</si>
  <si>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</si>
  <si>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</si>
  <si>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</si>
  <si>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</si>
  <si>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</si>
  <si>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</si>
  <si>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</si>
  <si>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</si>
  <si>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</si>
  <si>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</si>
  <si>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</si>
  <si>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</si>
  <si>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</si>
  <si>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</si>
  <si>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</si>
  <si>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</si>
  <si>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</si>
  <si>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</si>
  <si>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</si>
  <si>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</si>
  <si>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</si>
  <si>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</si>
  <si>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</si>
  <si>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</si>
  <si>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</si>
  <si>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</si>
  <si>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</si>
  <si>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</si>
  <si>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</si>
  <si>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</si>
  <si>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</si>
  <si>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</si>
  <si>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</si>
  <si>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</si>
  <si>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</si>
  <si>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</si>
  <si>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</si>
  <si>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</si>
  <si>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</si>
  <si>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</si>
  <si>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</si>
  <si>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</si>
  <si>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</si>
  <si>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</si>
  <si>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</si>
  <si>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</si>
  <si>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</si>
  <si>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</si>
  <si>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</si>
  <si>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</si>
  <si>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</si>
  <si>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</si>
  <si>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</si>
  <si>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</si>
  <si>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</si>
  <si>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</si>
  <si>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</si>
  <si>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</si>
  <si>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</si>
  <si>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</si>
  <si>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</si>
  <si>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</si>
  <si>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</si>
  <si>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</si>
  <si>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</si>
  <si>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</si>
  <si>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</si>
  <si>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</si>
  <si>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</si>
  <si>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</si>
  <si>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</si>
  <si>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</si>
  <si>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</si>
  <si>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</si>
  <si>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</si>
  <si>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</si>
  <si>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</si>
  <si>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</si>
  <si>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</si>
  <si>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</si>
  <si>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</si>
  <si>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</si>
  <si>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</si>
  <si>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</si>
  <si>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</si>
  <si>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</si>
  <si>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</si>
  <si>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</si>
  <si>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</si>
  <si>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</si>
  <si>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</si>
  <si>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</si>
  <si>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</si>
  <si>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</si>
  <si>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</si>
  <si>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</si>
  <si>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</si>
  <si>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</si>
  <si>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</si>
  <si>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</si>
  <si>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</si>
  <si>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</si>
  <si>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</si>
  <si>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</si>
  <si>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</si>
  <si>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</si>
  <si>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</si>
  <si>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</si>
  <si>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</si>
  <si>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</si>
  <si>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</si>
  <si>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</si>
  <si>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</si>
  <si>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</si>
  <si>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</si>
  <si>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</si>
  <si>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</si>
  <si>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</si>
  <si>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</si>
  <si>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</si>
  <si>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</si>
  <si>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</si>
  <si>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</si>
  <si>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</si>
  <si>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</si>
  <si>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</si>
  <si>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</si>
  <si>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</si>
  <si>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</si>
  <si>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</si>
  <si>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</si>
  <si>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</si>
  <si>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</si>
  <si>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</si>
  <si>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</si>
  <si>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</si>
  <si>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</si>
  <si>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</si>
  <si>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</si>
  <si>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</si>
  <si>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</si>
  <si>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</si>
  <si>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</si>
  <si>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</si>
  <si>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</si>
  <si>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</si>
  <si>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</si>
  <si>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</si>
  <si>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</si>
  <si>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</si>
  <si>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</si>
  <si>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</si>
  <si>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</si>
  <si>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</si>
  <si>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</si>
  <si>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</si>
  <si>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</si>
  <si>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</si>
  <si>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</si>
  <si>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</si>
  <si>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</si>
  <si>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</si>
  <si>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</si>
  <si>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</si>
  <si>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</si>
  <si>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</si>
  <si>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</si>
  <si>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</si>
  <si>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</si>
  <si>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</si>
  <si>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</si>
  <si>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</si>
  <si>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</si>
  <si>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</si>
  <si>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</si>
  <si>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</si>
  <si>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</si>
  <si>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</si>
  <si>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</si>
  <si>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</si>
  <si>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</si>
  <si>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</si>
  <si>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</si>
  <si>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</si>
  <si>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</si>
  <si>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</si>
  <si>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</si>
  <si>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</si>
  <si>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</si>
  <si>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</si>
  <si>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</si>
  <si>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</si>
  <si>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</si>
  <si>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</si>
  <si>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</si>
  <si>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</si>
  <si>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</si>
  <si>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</si>
  <si>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</si>
  <si>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</si>
  <si>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</si>
  <si>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</si>
  <si>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</si>
  <si>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</si>
  <si>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</si>
  <si>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</si>
  <si>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</si>
  <si>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</si>
  <si>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</si>
  <si>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</si>
  <si>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</si>
  <si>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</si>
  <si>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</si>
  <si>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</si>
  <si>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</si>
  <si>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</si>
  <si>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</si>
  <si>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</si>
  <si>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</si>
  <si>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</si>
  <si>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</si>
  <si>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</si>
  <si>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</si>
  <si>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</si>
  <si>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</si>
  <si>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</si>
  <si>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</si>
  <si>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</si>
  <si>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</si>
  <si>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</si>
  <si>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</si>
  <si>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</si>
  <si>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</si>
  <si>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</si>
  <si>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</si>
  <si>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</si>
  <si>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</si>
  <si>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</si>
  <si>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</si>
  <si>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</si>
  <si>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</si>
  <si>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</si>
  <si>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</si>
  <si>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</si>
  <si>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</si>
  <si>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</si>
  <si>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</si>
  <si>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</si>
  <si>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</si>
  <si>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</si>
  <si>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</si>
  <si>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</si>
  <si>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</si>
  <si>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</si>
  <si>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</si>
  <si>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</si>
  <si>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</si>
  <si>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</si>
  <si>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</si>
  <si>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</si>
  <si>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</si>
  <si>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</si>
  <si>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</si>
  <si>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</si>
  <si>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</si>
  <si>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</si>
  <si>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</si>
  <si>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</si>
  <si>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</si>
  <si>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</si>
  <si>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</si>
  <si>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</si>
  <si>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</si>
  <si>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</si>
  <si>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</si>
  <si>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</si>
  <si>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</si>
  <si>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</si>
  <si>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</si>
  <si>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</si>
  <si>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</si>
  <si>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</si>
  <si>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</si>
  <si>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</si>
  <si>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</si>
  <si>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</si>
  <si>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</si>
  <si>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</si>
  <si>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</si>
  <si>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</si>
  <si>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</si>
  <si>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</si>
  <si>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</si>
  <si>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</si>
  <si>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</si>
  <si>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</si>
  <si>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</si>
  <si>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</si>
  <si>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</si>
  <si>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</si>
  <si>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</si>
  <si>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</si>
  <si>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</si>
  <si>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</si>
  <si>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</si>
  <si>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</si>
  <si>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</si>
  <si>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</si>
  <si>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</si>
  <si>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</si>
  <si>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</si>
  <si>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</si>
  <si>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</si>
  <si>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</si>
  <si>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</si>
  <si>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</si>
  <si>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</si>
  <si>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</si>
  <si>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</si>
  <si>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</si>
  <si>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</si>
  <si>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</si>
  <si>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</si>
  <si>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</si>
  <si>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</si>
  <si>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</si>
  <si>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</si>
  <si>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</si>
  <si>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</si>
  <si>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</si>
  <si>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</si>
  <si>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</si>
  <si>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</si>
  <si>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</si>
  <si>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</si>
  <si>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</si>
  <si>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</si>
  <si>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</si>
  <si>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</si>
  <si>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</si>
  <si>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</si>
  <si>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</si>
  <si>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</si>
  <si>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</si>
  <si>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</si>
  <si>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</si>
  <si>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</si>
  <si>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</si>
  <si>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</si>
  <si>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</si>
  <si>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</si>
  <si>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</si>
  <si>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</si>
  <si>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</si>
  <si>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</si>
  <si>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</si>
  <si>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</si>
  <si>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</si>
  <si>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</si>
  <si>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</si>
  <si>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</si>
  <si>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</si>
  <si>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</si>
  <si>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</si>
  <si>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</si>
  <si>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</si>
  <si>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</si>
  <si>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</si>
  <si>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</si>
  <si>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</si>
  <si>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</si>
  <si>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</si>
  <si>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</si>
  <si>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</si>
  <si>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</si>
  <si>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</si>
  <si>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</si>
  <si>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</si>
  <si>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</si>
  <si>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</si>
  <si>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</si>
  <si>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</si>
  <si>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</si>
  <si>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</si>
  <si>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</si>
  <si>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</si>
  <si>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</si>
  <si>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</si>
  <si>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</si>
  <si>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</si>
  <si>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</si>
  <si>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</si>
  <si>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</si>
  <si>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</si>
  <si>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</si>
  <si>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</si>
  <si>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</si>
  <si>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</si>
  <si>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</si>
  <si>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</si>
  <si>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</si>
  <si>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</si>
  <si>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</si>
  <si>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</si>
  <si>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</si>
  <si>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</si>
  <si>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</si>
  <si>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</si>
  <si>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</si>
  <si>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</si>
  <si>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</si>
  <si>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</si>
  <si>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</si>
  <si>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</si>
  <si>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</si>
  <si>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</si>
  <si>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</si>
  <si>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</si>
  <si>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</si>
  <si>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</si>
  <si>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</si>
  <si>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</si>
  <si>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</si>
  <si>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</si>
  <si>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</si>
  <si>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</si>
  <si>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</si>
  <si>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</si>
  <si>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</si>
  <si>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</si>
  <si>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</si>
  <si>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</si>
  <si>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</si>
  <si>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</si>
  <si>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</si>
  <si>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</si>
  <si>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</si>
  <si>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</si>
  <si>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</si>
  <si>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</si>
  <si>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</si>
  <si>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</si>
  <si>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</si>
  <si>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</si>
  <si>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</si>
  <si>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</si>
  <si>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</si>
  <si>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</si>
  <si>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</si>
  <si>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</si>
  <si>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</si>
  <si>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</si>
  <si>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</si>
  <si>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</si>
  <si>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</si>
  <si>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</si>
  <si>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</si>
  <si>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</si>
  <si>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</si>
  <si>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</si>
  <si>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</si>
  <si>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</si>
  <si>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</si>
  <si>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</si>
  <si>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</si>
  <si>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</si>
  <si>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</si>
  <si>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</si>
  <si>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</si>
  <si>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</si>
  <si>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</si>
  <si>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</si>
  <si>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</si>
  <si>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</si>
  <si>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</si>
  <si>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</si>
  <si>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</si>
  <si>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</si>
  <si>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</si>
  <si>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</si>
  <si>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</si>
  <si>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</si>
  <si>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</si>
  <si>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</si>
  <si>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</si>
  <si>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</si>
  <si>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</si>
  <si>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</si>
  <si>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</si>
  <si>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</si>
  <si>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</si>
  <si>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</si>
  <si>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</si>
  <si>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</si>
  <si>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</si>
  <si>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</si>
  <si>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</si>
  <si>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</si>
  <si>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</si>
  <si>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</si>
  <si>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</si>
  <si>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</si>
  <si>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</si>
  <si>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</si>
  <si>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</si>
  <si>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</si>
  <si>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</si>
  <si>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</si>
  <si>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</si>
  <si>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</si>
  <si>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</si>
  <si>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</si>
  <si>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</si>
  <si>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</si>
  <si>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</si>
  <si>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</si>
  <si>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</si>
  <si>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</si>
  <si>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</si>
  <si>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</si>
  <si>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</si>
  <si>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</si>
  <si>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</si>
  <si>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</si>
  <si>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</si>
  <si>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</si>
  <si>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</si>
  <si>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</si>
  <si>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</si>
  <si>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</si>
  <si>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</si>
  <si>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</si>
  <si>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</si>
  <si>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</si>
  <si>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</si>
  <si>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</si>
  <si>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</si>
  <si>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</si>
  <si>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</si>
  <si>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</si>
  <si>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</si>
  <si>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</si>
  <si>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</si>
  <si>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</si>
  <si>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</si>
  <si>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</si>
  <si>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</si>
  <si>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</si>
  <si>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</si>
  <si>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</si>
  <si>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</si>
  <si>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</si>
  <si>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</si>
  <si>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</si>
  <si>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</si>
  <si>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</si>
  <si>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</si>
  <si>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</si>
  <si>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</si>
  <si>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</si>
  <si>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</si>
  <si>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</si>
  <si>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</si>
  <si>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</si>
  <si>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</si>
  <si>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</si>
  <si>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</si>
  <si>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</si>
  <si>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</si>
  <si>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</si>
  <si>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</si>
  <si>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</si>
  <si>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</si>
  <si>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</si>
  <si>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</si>
  <si>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</si>
  <si>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</si>
  <si>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</si>
  <si>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</si>
  <si>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</si>
  <si>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</si>
  <si>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</si>
  <si>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</si>
  <si>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</si>
  <si>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</si>
  <si>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</si>
  <si>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</si>
  <si>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</si>
  <si>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</si>
  <si>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</si>
  <si>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</si>
  <si>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</si>
  <si>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</si>
  <si>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</si>
  <si>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</si>
  <si>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</si>
  <si>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</si>
  <si>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</si>
  <si>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</si>
  <si>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</si>
  <si>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</si>
  <si>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</si>
  <si>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</si>
  <si>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</si>
  <si>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</si>
  <si>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</si>
  <si>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</si>
  <si>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</si>
  <si>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</si>
  <si>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</si>
  <si>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</si>
  <si>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</si>
  <si>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</si>
  <si>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</si>
  <si>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</si>
  <si>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</si>
  <si>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</si>
  <si>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</si>
  <si>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</si>
  <si>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</si>
  <si>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</si>
  <si>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</si>
  <si>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</si>
  <si>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</si>
  <si>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</si>
  <si>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</si>
  <si>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</si>
  <si>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</si>
  <si>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</si>
  <si>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</si>
  <si>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</si>
  <si>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</si>
  <si>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</si>
  <si>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</si>
  <si>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</si>
  <si>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</si>
  <si>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</si>
  <si>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</si>
  <si>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</si>
  <si>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</si>
  <si>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</si>
  <si>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</si>
  <si>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</si>
  <si>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</si>
  <si>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</si>
  <si>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</si>
  <si>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</si>
  <si>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</si>
  <si>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</si>
  <si>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</si>
  <si>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</si>
  <si>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</si>
  <si>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</si>
  <si>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</si>
  <si>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</si>
  <si>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</si>
  <si>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</si>
  <si>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</si>
  <si>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</si>
  <si>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</si>
  <si>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</si>
  <si>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</si>
  <si>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</si>
  <si>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</si>
  <si>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</si>
  <si>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</si>
  <si>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</si>
  <si>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</si>
  <si>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</si>
  <si>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</si>
  <si>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</si>
  <si>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</si>
  <si>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</si>
  <si>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</si>
  <si>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</si>
  <si>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</si>
  <si>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</si>
  <si>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</si>
  <si>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</si>
  <si>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</si>
  <si>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</si>
  <si>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</si>
  <si>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</si>
  <si>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</si>
  <si>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</si>
  <si>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</si>
  <si>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</si>
  <si>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</si>
  <si>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</si>
  <si>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</si>
  <si>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</si>
  <si>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</si>
  <si>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</si>
  <si>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</si>
  <si>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</si>
  <si>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</si>
  <si>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</si>
  <si>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</si>
  <si>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</si>
  <si>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</si>
  <si>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</si>
  <si>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</si>
  <si>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</si>
  <si>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</si>
  <si>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</si>
  <si>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</si>
  <si>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</si>
  <si>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</si>
  <si>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</si>
  <si>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</si>
  <si>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</si>
  <si>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</si>
  <si>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</si>
  <si>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</si>
  <si>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</si>
  <si>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</si>
  <si>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</si>
  <si>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</si>
  <si>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</si>
  <si>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</si>
  <si>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</si>
  <si>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</si>
  <si>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</si>
  <si>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</si>
  <si>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</si>
  <si>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</si>
  <si>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</si>
  <si>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</si>
  <si>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</si>
  <si>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</si>
  <si>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</si>
  <si>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</si>
  <si>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</si>
  <si>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</si>
  <si>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</si>
  <si>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</si>
  <si>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</si>
  <si>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</si>
  <si>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</si>
  <si>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</si>
  <si>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</si>
  <si>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</si>
  <si>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</si>
  <si>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</si>
  <si>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</si>
  <si>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</si>
  <si>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</si>
  <si>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</si>
  <si>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</si>
  <si>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</si>
  <si>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</si>
  <si>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</si>
  <si>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</si>
  <si>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</si>
  <si>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</si>
  <si>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</si>
  <si>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</si>
  <si>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</si>
  <si>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</si>
  <si>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</si>
  <si>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</si>
  <si>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</si>
  <si>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</si>
  <si>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</si>
  <si>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</si>
  <si>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</si>
  <si>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</si>
  <si>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</si>
  <si>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</si>
  <si>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</si>
  <si>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</si>
  <si>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</si>
  <si>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</si>
  <si>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</si>
  <si>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</si>
  <si>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</si>
  <si>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</si>
  <si>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</si>
  <si>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</si>
  <si>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</si>
  <si>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</si>
  <si>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</si>
  <si>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</si>
  <si>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</si>
  <si>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</si>
  <si>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</si>
  <si>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</si>
  <si>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</si>
  <si>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</si>
  <si>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</si>
  <si>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</si>
  <si>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</si>
  <si>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</si>
  <si>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</si>
  <si>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</si>
  <si>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</si>
  <si>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</si>
  <si>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</si>
  <si>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</si>
  <si>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</si>
  <si>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</si>
  <si>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</si>
  <si>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</si>
  <si>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</si>
  <si>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</si>
  <si>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</si>
  <si>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</si>
  <si>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</si>
  <si>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</si>
  <si>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</si>
  <si>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</si>
  <si>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</si>
  <si>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</si>
  <si>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</si>
  <si>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</si>
  <si>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</si>
  <si>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</si>
  <si>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</si>
  <si>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</si>
  <si>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</si>
  <si>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</si>
  <si>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</si>
  <si>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</si>
  <si>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</si>
  <si>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</si>
  <si>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</si>
  <si>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</si>
  <si>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</si>
  <si>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</si>
  <si>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</si>
  <si>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</si>
  <si>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</si>
  <si>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</si>
  <si>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</si>
  <si>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</si>
  <si>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</si>
  <si>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</si>
  <si>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</si>
  <si>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</si>
  <si>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</si>
  <si>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</si>
  <si>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</si>
  <si>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</si>
  <si>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</si>
  <si>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</si>
  <si>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</si>
  <si>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</si>
  <si>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</si>
  <si>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</si>
  <si>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</si>
  <si>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</si>
  <si>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</si>
  <si>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</si>
  <si>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</si>
  <si>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</si>
  <si>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</si>
  <si>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</si>
  <si>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</si>
  <si>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</si>
  <si>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</si>
  <si>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</si>
  <si>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</si>
  <si>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</si>
  <si>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</si>
  <si>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</si>
  <si>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</si>
  <si>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</si>
  <si>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</si>
  <si>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</si>
  <si>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</si>
  <si>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</si>
  <si>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</si>
  <si>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</si>
  <si>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</si>
  <si>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</si>
  <si>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</si>
  <si>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</si>
  <si>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</si>
  <si>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</si>
  <si>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</si>
  <si>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</si>
  <si>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</si>
  <si>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</si>
  <si>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</si>
  <si>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</si>
  <si>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</si>
  <si>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</si>
  <si>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</si>
  <si>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</si>
  <si>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</si>
  <si>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</si>
  <si>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</si>
  <si>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</si>
  <si>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</si>
  <si>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</si>
  <si>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</si>
  <si>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</si>
  <si>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</si>
  <si>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</si>
  <si>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</si>
  <si>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</si>
  <si>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</si>
  <si>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</si>
  <si>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</si>
  <si>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</si>
  <si>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</si>
  <si>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</si>
  <si>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</si>
  <si>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</si>
  <si>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</si>
  <si>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</si>
  <si>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</si>
  <si>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</si>
  <si>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</si>
  <si>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</si>
  <si>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</si>
  <si>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</si>
  <si>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</si>
  <si>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</si>
  <si>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</si>
  <si>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</si>
  <si>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</si>
  <si>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</si>
  <si>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</si>
  <si>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</si>
  <si>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</si>
  <si>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</si>
  <si>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</si>
  <si>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</si>
  <si>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</si>
  <si>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</si>
  <si>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</si>
  <si>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</si>
  <si>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</si>
  <si>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</si>
  <si>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</si>
  <si>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</si>
  <si>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</si>
  <si>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</si>
  <si>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</si>
  <si>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</si>
  <si>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</si>
  <si>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</si>
  <si>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</si>
  <si>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</si>
  <si>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</si>
  <si>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</si>
  <si>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</si>
  <si>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</si>
  <si>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</si>
  <si>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</si>
  <si>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</si>
  <si>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</si>
  <si>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</si>
  <si>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</si>
  <si>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</si>
  <si>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</si>
  <si>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</si>
  <si>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</si>
  <si>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</si>
  <si>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</si>
  <si>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</si>
  <si>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</si>
  <si>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</si>
  <si>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</si>
  <si>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</si>
  <si>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</si>
  <si>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</si>
  <si>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</si>
  <si>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</si>
  <si>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</si>
  <si>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</si>
  <si>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</si>
  <si>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</si>
  <si>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</si>
  <si>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</si>
  <si>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</si>
  <si>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</si>
  <si>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</si>
  <si>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</si>
  <si>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</si>
  <si>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</si>
  <si>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</si>
  <si>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</si>
  <si>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</si>
  <si>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</si>
  <si>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</si>
  <si>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</si>
  <si>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</si>
  <si>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</si>
  <si>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</si>
  <si>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</si>
  <si>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</si>
  <si>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</si>
  <si>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</si>
  <si>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</si>
  <si>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</si>
  <si>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</si>
  <si>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</si>
  <si>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</si>
  <si>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</si>
  <si>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</si>
  <si>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</si>
  <si>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</si>
  <si>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</si>
  <si>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</si>
  <si>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</si>
  <si>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</si>
  <si>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</si>
  <si>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</si>
  <si>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</si>
  <si>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</si>
  <si>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</si>
  <si>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</si>
  <si>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</si>
  <si>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</si>
  <si>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</si>
  <si>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</si>
  <si>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</si>
  <si>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</si>
  <si>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</si>
  <si>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</si>
  <si>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</si>
  <si>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</si>
  <si>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</si>
  <si>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</si>
  <si>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</si>
  <si>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</si>
  <si>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</si>
  <si>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</si>
  <si>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</si>
  <si>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</si>
  <si>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</si>
  <si>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</si>
  <si>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</si>
  <si>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</si>
  <si>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</si>
  <si>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</si>
  <si>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</si>
  <si>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</si>
  <si>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</si>
  <si>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</si>
  <si>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</si>
  <si>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</si>
  <si>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</si>
  <si>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</si>
  <si>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</si>
  <si>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</si>
  <si>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</si>
  <si>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</si>
  <si>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</si>
  <si>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</si>
  <si>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</si>
  <si>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</si>
  <si>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</si>
  <si>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</si>
  <si>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</si>
  <si>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</si>
  <si>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</si>
  <si>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</si>
  <si>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</si>
  <si>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</si>
  <si>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</si>
  <si>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</si>
  <si>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</si>
  <si>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</si>
  <si>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</si>
  <si>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</si>
  <si>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</si>
  <si>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</si>
  <si>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</si>
  <si>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</si>
  <si>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</si>
  <si>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</si>
  <si>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</si>
  <si>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</si>
  <si>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</si>
  <si>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</si>
  <si>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</si>
  <si>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</si>
  <si>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</si>
  <si>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</si>
  <si>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</si>
  <si>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</si>
  <si>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</si>
  <si>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</si>
  <si>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</si>
  <si>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</si>
  <si>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</si>
  <si>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</si>
  <si>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</si>
  <si>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</si>
  <si>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</si>
  <si>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</si>
  <si>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</si>
  <si>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</si>
  <si>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</si>
  <si>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</si>
  <si>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</si>
  <si>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</si>
  <si>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</si>
  <si>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</si>
  <si>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</si>
  <si>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</si>
  <si>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</si>
  <si>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</si>
  <si>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</si>
  <si>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</si>
  <si>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</si>
  <si>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</si>
  <si>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</si>
  <si>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</si>
  <si>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</si>
  <si>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</si>
  <si>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</si>
  <si>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</si>
  <si>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</si>
  <si>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</si>
  <si>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</si>
  <si>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</si>
  <si>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</si>
  <si>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</si>
  <si>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</si>
  <si>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</si>
  <si>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</si>
  <si>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</si>
  <si>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</si>
  <si>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</si>
  <si>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</si>
  <si>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</si>
  <si>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</si>
  <si>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</si>
  <si>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</si>
  <si>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</si>
  <si>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</si>
  <si>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</si>
  <si>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</si>
  <si>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</si>
  <si>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</si>
  <si>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</si>
  <si>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</si>
  <si>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</si>
  <si>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</si>
  <si>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</si>
  <si>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</si>
  <si>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</si>
  <si>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</si>
  <si>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</si>
  <si>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</si>
  <si>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</si>
  <si>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</si>
  <si>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</si>
  <si>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</si>
  <si>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</si>
  <si>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</si>
  <si>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</si>
  <si>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</si>
  <si>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</si>
  <si>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</si>
  <si>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</si>
  <si>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</si>
  <si>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</si>
  <si>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</si>
  <si>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</si>
  <si>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</si>
  <si>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</si>
  <si>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</si>
  <si>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</si>
  <si>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</si>
  <si>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</si>
  <si>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</si>
  <si>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</si>
  <si>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</si>
  <si>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</si>
  <si>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</si>
  <si>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</si>
  <si>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</si>
  <si>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</si>
  <si>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</si>
  <si>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</si>
  <si>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</si>
  <si>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</si>
  <si>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</si>
  <si>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</si>
  <si>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</si>
  <si>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</si>
  <si>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</si>
  <si>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</si>
  <si>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</si>
  <si>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</si>
  <si>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</si>
  <si>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</si>
  <si>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</si>
  <si>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</si>
  <si>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</si>
  <si>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</si>
  <si>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</si>
  <si>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</si>
  <si>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</si>
  <si>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</si>
  <si>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</si>
  <si>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</si>
  <si>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</si>
  <si>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</si>
  <si>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</si>
  <si>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</si>
  <si>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</si>
  <si>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</si>
  <si>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</si>
  <si>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</si>
  <si>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</si>
  <si>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</si>
  <si>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</si>
  <si>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</si>
  <si>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</si>
  <si>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</si>
  <si>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</si>
  <si>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</si>
  <si>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</si>
  <si>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</si>
  <si>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</si>
  <si>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</si>
  <si>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</si>
  <si>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</si>
  <si>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</si>
  <si>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</si>
  <si>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</si>
  <si>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</si>
  <si>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</si>
  <si>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</si>
  <si>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</si>
  <si>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</si>
  <si>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</si>
  <si>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</si>
  <si>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</si>
  <si>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</si>
  <si>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</si>
  <si>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</si>
  <si>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</si>
  <si>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</si>
  <si>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</si>
  <si>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</si>
  <si>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</si>
  <si>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</si>
  <si>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</si>
  <si>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</si>
  <si>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</si>
  <si>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</si>
  <si>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</si>
  <si>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</si>
  <si>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</si>
  <si>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</si>
  <si>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</si>
  <si>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</si>
  <si>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</si>
  <si>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</si>
  <si>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</si>
  <si>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</si>
  <si>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</si>
  <si>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</si>
  <si>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</si>
  <si>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</si>
  <si>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</si>
  <si>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</si>
  <si>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</si>
  <si>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</si>
  <si>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</si>
  <si>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</si>
  <si>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</si>
  <si>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</si>
  <si>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</si>
  <si>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</si>
  <si>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</si>
  <si>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</si>
  <si>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</si>
  <si>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</si>
  <si>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</si>
  <si>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</si>
  <si>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</si>
  <si>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</si>
  <si>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</si>
  <si>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</si>
  <si>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</si>
  <si>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</si>
  <si>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</si>
  <si>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</si>
  <si>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</si>
  <si>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</si>
  <si>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</si>
  <si>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</si>
  <si>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</si>
  <si>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</si>
  <si>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</si>
  <si>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</si>
  <si>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</si>
  <si>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</si>
  <si>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</si>
  <si>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</si>
  <si>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</si>
  <si>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</si>
  <si>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</si>
  <si>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</si>
  <si>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</si>
  <si>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</si>
  <si>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</si>
  <si>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</si>
  <si>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</si>
  <si>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</si>
  <si>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</si>
  <si>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</si>
  <si>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</si>
  <si>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</si>
  <si>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</si>
  <si>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</si>
  <si>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</si>
  <si>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</si>
  <si>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</si>
  <si>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</si>
  <si>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</si>
  <si>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</si>
  <si>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</si>
  <si>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</si>
  <si>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</si>
  <si>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</si>
  <si>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</si>
  <si>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</si>
  <si>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</si>
  <si>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</si>
  <si>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</si>
  <si>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</si>
  <si>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</si>
  <si>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</si>
  <si>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</si>
  <si>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</si>
  <si>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</si>
  <si>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</si>
  <si>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</si>
  <si>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</si>
  <si>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</si>
  <si>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</si>
  <si>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</si>
  <si>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</si>
  <si>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</si>
  <si>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</si>
  <si>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</si>
  <si>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</si>
  <si>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</si>
  <si>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</si>
  <si>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</si>
  <si>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</si>
  <si>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</si>
  <si>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</si>
  <si>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</si>
  <si>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</si>
  <si>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</si>
  <si>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</si>
  <si>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</si>
  <si>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</si>
  <si>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</si>
  <si>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</si>
  <si>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</si>
  <si>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</si>
  <si>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</si>
  <si>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</si>
  <si>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</si>
  <si>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</si>
  <si>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</si>
  <si>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</si>
  <si>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</si>
  <si>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</si>
  <si>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</si>
  <si>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</si>
  <si>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</si>
  <si>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</si>
  <si>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</si>
  <si>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</si>
  <si>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</si>
  <si>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</si>
  <si>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</si>
  <si>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</si>
  <si>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</si>
  <si>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</si>
  <si>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</si>
  <si>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</si>
  <si>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</si>
  <si>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</si>
  <si>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</si>
  <si>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</si>
  <si>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</si>
  <si>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</si>
  <si>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</si>
  <si>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</si>
  <si>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</si>
  <si>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</si>
  <si>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</si>
  <si>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</si>
  <si>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</si>
  <si>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</si>
  <si>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</si>
  <si>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</si>
  <si>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</si>
  <si>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</si>
  <si>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</si>
  <si>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</si>
  <si>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</si>
  <si>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</si>
  <si>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</si>
  <si>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</si>
  <si>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</si>
  <si>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</si>
  <si>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</si>
  <si>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</si>
  <si>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</si>
  <si>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</si>
  <si>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</si>
  <si>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</si>
  <si>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</si>
  <si>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</si>
  <si>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</si>
  <si>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</si>
  <si>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</si>
  <si>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</si>
  <si>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</si>
  <si>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</si>
  <si>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</si>
  <si>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</si>
  <si>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</si>
  <si>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</si>
  <si>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</si>
  <si>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</si>
  <si>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</si>
  <si>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</si>
  <si>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</si>
  <si>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</si>
  <si>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</si>
  <si>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</si>
  <si>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</si>
  <si>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</si>
  <si>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</si>
  <si>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</si>
  <si>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</si>
  <si>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</si>
  <si>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</si>
  <si>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</si>
  <si>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</si>
  <si>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</si>
  <si>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</si>
  <si>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</si>
  <si>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</si>
  <si>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</si>
  <si>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</si>
  <si>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</si>
  <si>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</si>
  <si>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</si>
  <si>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</si>
  <si>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</si>
  <si>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</si>
  <si>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</si>
  <si>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</si>
  <si>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</si>
  <si>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</si>
  <si>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</si>
  <si>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</si>
  <si>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</si>
  <si>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</si>
  <si>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</si>
  <si>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</si>
  <si>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</si>
  <si>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</si>
  <si>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</si>
  <si>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</si>
  <si>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</si>
  <si>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</si>
  <si>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</si>
  <si>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</si>
  <si>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</si>
  <si>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</si>
  <si>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</si>
  <si>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</si>
  <si>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</si>
  <si>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</si>
  <si>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</si>
  <si>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</si>
  <si>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</si>
  <si>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</si>
  <si>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</si>
  <si>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</si>
  <si>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</si>
  <si>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</si>
  <si>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</si>
  <si>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</si>
  <si>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</si>
  <si>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</si>
  <si>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</si>
  <si>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</si>
  <si>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</si>
  <si>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</si>
  <si>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</si>
  <si>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</si>
  <si>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</si>
  <si>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</si>
  <si>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</si>
  <si>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</si>
  <si>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</si>
  <si>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</si>
  <si>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</si>
  <si>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</si>
  <si>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</si>
  <si>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</si>
  <si>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</si>
  <si>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</si>
  <si>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</si>
  <si>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</si>
  <si>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</si>
  <si>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</si>
  <si>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</si>
  <si>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</si>
  <si>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</si>
  <si>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</si>
  <si>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</si>
  <si>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</si>
  <si>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</si>
  <si>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</si>
  <si>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</si>
  <si>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</si>
  <si>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</si>
  <si>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</si>
  <si>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</si>
  <si>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</si>
  <si>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</si>
  <si>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</si>
  <si>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</si>
  <si>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</si>
  <si>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</si>
  <si>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</si>
  <si>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</si>
  <si>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</si>
  <si>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</si>
  <si>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</si>
  <si>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</si>
  <si>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</si>
  <si>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</si>
  <si>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</si>
  <si>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</si>
  <si>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</si>
  <si>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</si>
  <si>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</si>
  <si>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</si>
  <si>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</si>
  <si>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</si>
  <si>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</si>
  <si>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</si>
  <si>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</si>
  <si>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</si>
  <si>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</si>
  <si>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</si>
  <si>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</si>
  <si>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</si>
  <si>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</si>
  <si>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</si>
  <si>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</si>
  <si>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</si>
  <si>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</si>
  <si>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</si>
  <si>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</si>
  <si>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</si>
  <si>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</si>
  <si>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</si>
  <si>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</si>
  <si>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</si>
  <si>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</si>
  <si>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</si>
  <si>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</si>
  <si>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</si>
  <si>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</si>
  <si>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</si>
  <si>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</si>
  <si>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</si>
  <si>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</si>
  <si>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</si>
  <si>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</si>
  <si>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</si>
  <si>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</si>
  <si>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</si>
  <si>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</si>
  <si>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</si>
  <si>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</si>
  <si>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</si>
  <si>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</si>
  <si>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</si>
  <si>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</si>
  <si>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</si>
  <si>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</si>
  <si>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</si>
  <si>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</si>
  <si>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</si>
  <si>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</si>
  <si>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</si>
  <si>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</si>
  <si>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</si>
  <si>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</si>
  <si>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</si>
  <si>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</si>
  <si>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</si>
  <si>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</si>
  <si>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</si>
  <si>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</si>
  <si>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</si>
  <si>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</si>
  <si>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</si>
  <si>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</si>
  <si>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</si>
  <si>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</si>
  <si>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</si>
  <si>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</si>
  <si>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</si>
  <si>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</si>
  <si>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</si>
  <si>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</si>
  <si>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</si>
  <si>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</si>
  <si>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</si>
  <si>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</si>
  <si>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</si>
  <si>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</si>
  <si>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</si>
  <si>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</si>
  <si>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</si>
  <si>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</si>
  <si>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</si>
  <si>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</si>
  <si>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</si>
  <si>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</si>
  <si>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</si>
  <si>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</si>
  <si>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</si>
  <si>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</si>
  <si>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</si>
  <si>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</si>
  <si>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</si>
  <si>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</si>
  <si>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</si>
  <si>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</si>
  <si>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</si>
  <si>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</si>
  <si>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</si>
  <si>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</si>
  <si>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</si>
  <si>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</si>
  <si>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</si>
  <si>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</si>
  <si>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</si>
  <si>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</si>
  <si>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</si>
  <si>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</si>
  <si>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</si>
  <si>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</si>
  <si>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</si>
  <si>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</si>
  <si>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</si>
  <si>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</si>
  <si>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</si>
  <si>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</si>
  <si>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</si>
  <si>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</si>
  <si>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</si>
  <si>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</si>
  <si>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</si>
  <si>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</si>
  <si>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</si>
  <si>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</si>
  <si>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</si>
  <si>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</si>
  <si>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</si>
  <si>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</si>
  <si>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</si>
  <si>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</si>
  <si>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</si>
  <si>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</si>
  <si>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</si>
  <si>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</si>
  <si>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</si>
  <si>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</si>
  <si>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</si>
  <si>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</si>
  <si>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</si>
  <si>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</si>
  <si>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</si>
  <si>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</si>
  <si>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</si>
  <si>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</si>
  <si>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</si>
  <si>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</si>
  <si>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</si>
  <si>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</si>
  <si>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</si>
  <si>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</si>
  <si>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</si>
  <si>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</si>
  <si>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</si>
  <si>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</si>
  <si>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</si>
  <si>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</si>
  <si>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</si>
  <si>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</si>
  <si>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</si>
  <si>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</si>
  <si>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</si>
  <si>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</si>
  <si>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</si>
  <si>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</si>
  <si>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</si>
  <si>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</si>
  <si>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</si>
  <si>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</si>
  <si>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</si>
  <si>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</si>
  <si>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</si>
  <si>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</si>
  <si>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</si>
  <si>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</si>
  <si>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</si>
  <si>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</si>
  <si>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</si>
  <si>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</si>
  <si>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</si>
  <si>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</si>
  <si>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</si>
  <si>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</si>
  <si>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</si>
  <si>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</si>
  <si>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</si>
  <si>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</si>
  <si>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</si>
  <si>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</si>
  <si>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</si>
  <si>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</si>
  <si>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</si>
  <si>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</si>
  <si>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</si>
  <si>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</si>
  <si>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</si>
  <si>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</si>
  <si>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</si>
  <si>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</si>
  <si>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</si>
  <si>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</si>
  <si>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</si>
  <si>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</si>
  <si>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</si>
  <si>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</si>
  <si>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</si>
  <si>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</si>
  <si>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</si>
  <si>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</si>
  <si>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</si>
  <si>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</si>
  <si>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</si>
  <si>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</si>
  <si>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</si>
  <si>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</si>
  <si>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</si>
  <si>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</si>
  <si>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</si>
  <si>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</si>
  <si>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</si>
  <si>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</si>
  <si>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</si>
  <si>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</si>
  <si>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</si>
  <si>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</si>
  <si>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</si>
  <si>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</si>
  <si>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</si>
  <si>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</si>
  <si>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</si>
  <si>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</si>
  <si>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</si>
  <si>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</si>
  <si>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</si>
  <si>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</si>
  <si>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</si>
  <si>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</si>
  <si>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</si>
  <si>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</si>
  <si>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</si>
  <si>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</si>
  <si>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</si>
  <si>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</si>
  <si>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</si>
  <si>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</si>
  <si>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</si>
  <si>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</si>
  <si>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</si>
  <si>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</si>
  <si>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</si>
  <si>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</si>
  <si>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</si>
  <si>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</si>
  <si>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</si>
  <si>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</si>
  <si>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</si>
  <si>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</si>
  <si>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</si>
  <si>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</si>
  <si>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</si>
  <si>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</si>
  <si>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</si>
  <si>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</si>
  <si>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</si>
  <si>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</si>
  <si>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</si>
  <si>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</si>
  <si>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</si>
  <si>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</si>
  <si>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</si>
  <si>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</si>
  <si>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</si>
  <si>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</si>
  <si>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</si>
  <si>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</si>
  <si>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</si>
  <si>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</si>
  <si>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</si>
  <si>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</si>
  <si>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</si>
  <si>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</si>
  <si>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</si>
  <si>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</si>
  <si>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</si>
  <si>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</si>
  <si>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</si>
  <si>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</si>
  <si>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</si>
  <si>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</si>
  <si>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</si>
  <si>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</si>
  <si>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</si>
  <si>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</si>
  <si>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</si>
  <si>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</si>
  <si>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</si>
  <si>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</si>
  <si>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</si>
  <si>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</si>
  <si>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</si>
  <si>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</si>
  <si>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</si>
  <si>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</si>
  <si>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</si>
  <si>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</si>
  <si>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</si>
  <si>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</si>
  <si>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</si>
  <si>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</si>
  <si>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</si>
  <si>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</si>
  <si>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</si>
  <si>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</si>
  <si>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</si>
  <si>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</si>
  <si>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</si>
  <si>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</si>
  <si>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</si>
  <si>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</si>
  <si>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</si>
  <si>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</si>
  <si>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</si>
  <si>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</si>
  <si>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</si>
  <si>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</si>
  <si>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</si>
  <si>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</si>
  <si>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</si>
  <si>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</si>
  <si>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</si>
  <si>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</si>
  <si>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</si>
  <si>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</si>
  <si>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</si>
  <si>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</si>
  <si>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</si>
  <si>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</si>
  <si>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</si>
  <si>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</si>
  <si>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</si>
  <si>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</si>
  <si>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</si>
  <si>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</si>
  <si>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</si>
  <si>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</si>
  <si>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</si>
  <si>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</si>
  <si>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</si>
  <si>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</si>
  <si>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</si>
  <si>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</si>
  <si>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</si>
  <si>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</si>
  <si>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</si>
  <si>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</si>
  <si>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</si>
  <si>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</si>
  <si>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</si>
  <si>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</si>
  <si>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</si>
  <si>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</si>
  <si>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</si>
  <si>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</si>
  <si>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</si>
  <si>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</si>
  <si>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</si>
  <si>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</si>
  <si>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</si>
  <si>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</si>
  <si>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</si>
  <si>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</si>
  <si>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</si>
  <si>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</si>
  <si>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</si>
  <si>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</si>
  <si>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</si>
  <si>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</si>
  <si>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</si>
  <si>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</si>
  <si>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</si>
  <si>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</si>
  <si>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</si>
  <si>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</si>
  <si>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</si>
  <si>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</si>
  <si>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</si>
  <si>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</si>
  <si>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</si>
  <si>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</si>
  <si>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</si>
  <si>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</si>
  <si>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</si>
  <si>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</si>
  <si>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</si>
  <si>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</si>
  <si>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</si>
  <si>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</si>
  <si>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</si>
  <si>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</si>
  <si>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</si>
  <si>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</si>
  <si>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</si>
  <si>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</si>
  <si>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</si>
  <si>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</si>
  <si>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</si>
  <si>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</si>
  <si>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</si>
  <si>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</si>
  <si>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</si>
  <si>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</si>
  <si>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</si>
  <si>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</si>
  <si>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</si>
  <si>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</si>
  <si>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</si>
  <si>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</si>
  <si>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</si>
  <si>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</si>
  <si>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</si>
  <si>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</si>
  <si>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</si>
  <si>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</si>
  <si>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</si>
  <si>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</si>
  <si>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</si>
  <si>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</si>
  <si>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</si>
  <si>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</si>
  <si>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</si>
  <si>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</si>
  <si>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</si>
  <si>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</si>
  <si>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</si>
  <si>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</si>
  <si>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</si>
  <si>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</si>
  <si>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</si>
  <si>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</si>
  <si>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</si>
  <si>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</si>
  <si>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</si>
  <si>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</si>
  <si>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</si>
  <si>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</si>
  <si>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</si>
  <si>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</si>
  <si>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</si>
  <si>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</si>
  <si>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</si>
  <si>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</si>
  <si>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</si>
  <si>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</si>
  <si>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</si>
  <si>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</si>
  <si>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</si>
  <si>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</si>
  <si>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</si>
  <si>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</si>
  <si>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</si>
  <si>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</si>
  <si>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</si>
  <si>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</si>
  <si>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</si>
  <si>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</si>
  <si>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</si>
  <si>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</si>
  <si>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</si>
  <si>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</si>
  <si>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</si>
  <si>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</si>
  <si>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</si>
  <si>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</si>
  <si>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</si>
  <si>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</si>
  <si>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</si>
  <si>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</si>
  <si>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</si>
  <si>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</si>
  <si>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</si>
  <si>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</si>
  <si>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</si>
  <si>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</si>
  <si>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</si>
  <si>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</si>
  <si>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</si>
  <si>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</si>
  <si>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</si>
  <si>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</si>
  <si>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</si>
  <si>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</si>
  <si>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</si>
  <si>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</si>
  <si>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</si>
  <si>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</si>
  <si>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</si>
  <si>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</si>
  <si>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</si>
  <si>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</si>
  <si>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</si>
  <si>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</si>
  <si>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</si>
  <si>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</si>
  <si>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</si>
  <si>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</si>
  <si>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</si>
  <si>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</si>
  <si>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</si>
  <si>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</si>
  <si>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</si>
  <si>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</si>
  <si>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</si>
  <si>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</si>
  <si>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</si>
  <si>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</si>
  <si>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</si>
  <si>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</si>
  <si>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</si>
  <si>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</si>
  <si>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</si>
  <si>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</si>
  <si>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</si>
  <si>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</si>
  <si>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</si>
  <si>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</si>
  <si>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</si>
  <si>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</si>
  <si>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</si>
  <si>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</si>
  <si>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</si>
  <si>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</si>
  <si>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</si>
  <si>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</si>
  <si>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</si>
  <si>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</si>
  <si>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</si>
  <si>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</si>
  <si>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</si>
  <si>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</si>
  <si>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</si>
  <si>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</si>
  <si>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</si>
  <si>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</si>
  <si>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</si>
  <si>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</si>
  <si>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</si>
  <si>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</si>
  <si>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</si>
  <si>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</si>
  <si>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</si>
  <si>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</si>
  <si>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</si>
  <si>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</si>
  <si>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</si>
  <si>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</si>
  <si>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</si>
  <si>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</si>
  <si>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</si>
  <si>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</si>
  <si>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</si>
  <si>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</si>
  <si>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</si>
  <si>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</si>
  <si>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</si>
  <si>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</si>
  <si>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</si>
  <si>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</si>
  <si>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</si>
  <si>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</si>
  <si>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</si>
  <si>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</si>
  <si>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</si>
  <si>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</si>
  <si>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</si>
  <si>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</si>
  <si>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</si>
  <si>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</si>
  <si>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</si>
  <si>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</si>
  <si>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</si>
  <si>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</si>
  <si>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</si>
  <si>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</si>
  <si>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</si>
  <si>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</si>
  <si>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</si>
  <si>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</si>
  <si>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</si>
  <si>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</si>
  <si>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</si>
  <si>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</si>
  <si>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</si>
  <si>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</si>
  <si>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</si>
  <si>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</si>
  <si>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</si>
  <si>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</si>
  <si>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</si>
  <si>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</si>
  <si>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</si>
  <si>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</si>
  <si>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</si>
  <si>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</si>
  <si>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</si>
  <si>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</si>
  <si>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</si>
  <si>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</si>
  <si>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</si>
  <si>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</si>
  <si>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</si>
  <si>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</si>
  <si>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</si>
  <si>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</si>
  <si>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</si>
  <si>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</si>
  <si>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</si>
  <si>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</si>
  <si>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</si>
  <si>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</si>
  <si>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</si>
  <si>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</si>
  <si>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</si>
  <si>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</si>
  <si>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</si>
  <si>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</si>
  <si>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</si>
  <si>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</si>
  <si>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</si>
  <si>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</si>
  <si>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</si>
  <si>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</si>
  <si>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</si>
  <si>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</si>
  <si>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</si>
  <si>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</si>
  <si>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</si>
  <si>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</si>
  <si>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</si>
  <si>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</si>
  <si>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</si>
  <si>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</si>
  <si>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</si>
  <si>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</si>
  <si>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</si>
  <si>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</si>
  <si>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</si>
  <si>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</si>
  <si>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</si>
  <si>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</si>
  <si>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</si>
  <si>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</si>
  <si>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</si>
  <si>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</si>
  <si>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</si>
  <si>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</si>
  <si>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</si>
  <si>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</si>
  <si>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</si>
  <si>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</si>
  <si>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</si>
  <si>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</si>
  <si>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</si>
  <si>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</si>
  <si>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</si>
  <si>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</si>
  <si>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</si>
  <si>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</si>
  <si>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</si>
  <si>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</si>
  <si>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</si>
  <si>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</si>
  <si>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</si>
  <si>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</si>
  <si>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</si>
  <si>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</si>
  <si>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</si>
  <si>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</si>
  <si>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</si>
  <si>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</si>
  <si>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</si>
  <si>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</si>
  <si>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</si>
  <si>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</si>
  <si>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</si>
  <si>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</si>
  <si>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</si>
  <si>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</si>
  <si>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</si>
  <si>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</si>
  <si>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</si>
  <si>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</si>
  <si>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</si>
  <si>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</si>
  <si>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</si>
  <si>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</si>
  <si>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</si>
  <si>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</si>
  <si>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</si>
  <si>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</si>
  <si>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</si>
  <si>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</si>
  <si>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</si>
  <si>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</si>
  <si>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</si>
  <si>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</si>
  <si>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</si>
  <si>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</si>
  <si>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</si>
  <si>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</si>
  <si>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</si>
  <si>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</si>
  <si>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</si>
  <si>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</si>
  <si>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</si>
  <si>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</si>
  <si>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</si>
  <si>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</si>
  <si>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</si>
  <si>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</si>
  <si>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</si>
  <si>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</si>
  <si>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</si>
  <si>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</si>
  <si>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</si>
  <si>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</si>
  <si>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</si>
  <si>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</si>
  <si>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</si>
  <si>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</si>
  <si>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</si>
  <si>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</si>
  <si>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</si>
  <si>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</si>
  <si>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</si>
  <si>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</si>
  <si>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</si>
  <si>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</si>
  <si>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</si>
  <si>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</si>
  <si>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</si>
  <si>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</si>
  <si>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</si>
  <si>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</si>
  <si>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</si>
  <si>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</si>
  <si>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</si>
  <si>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</si>
  <si>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</si>
  <si>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</si>
  <si>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</si>
  <si>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</si>
  <si>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</si>
  <si>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</si>
  <si>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</si>
  <si>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</si>
  <si>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</si>
  <si>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</si>
  <si>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</si>
  <si>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</si>
  <si>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</si>
  <si>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</si>
  <si>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</si>
  <si>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</si>
  <si>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</si>
  <si>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</si>
  <si>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</si>
  <si>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</si>
  <si>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</si>
  <si>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</si>
  <si>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</si>
  <si>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</si>
  <si>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</si>
  <si>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</si>
  <si>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</si>
  <si>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</si>
  <si>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</si>
  <si>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</si>
  <si>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</si>
  <si>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</si>
  <si>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</si>
  <si>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</si>
  <si>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</si>
  <si>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</si>
  <si>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</si>
  <si>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</si>
  <si>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</si>
  <si>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</si>
  <si>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</si>
  <si>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</si>
  <si>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</si>
  <si>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</si>
  <si>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</si>
  <si>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</si>
  <si>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</si>
  <si>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</si>
  <si>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</si>
  <si>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</si>
  <si>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</si>
  <si>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</si>
  <si>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</si>
  <si>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</si>
  <si>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</si>
  <si>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</si>
  <si>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</si>
  <si>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</si>
  <si>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</si>
  <si>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</si>
  <si>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</si>
  <si>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</si>
  <si>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</si>
  <si>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</si>
  <si>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</si>
  <si>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</si>
  <si>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</si>
  <si>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</si>
  <si>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</si>
  <si>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</si>
  <si>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</si>
  <si>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</si>
  <si>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</si>
  <si>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</si>
  <si>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</si>
  <si>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</si>
  <si>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</si>
  <si>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</si>
  <si>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</si>
  <si>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</si>
  <si>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</si>
  <si>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</si>
  <si>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</si>
  <si>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</si>
  <si>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</si>
  <si>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</si>
  <si>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</si>
  <si>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</si>
  <si>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</si>
  <si>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</si>
  <si>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</si>
  <si>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</si>
  <si>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</si>
  <si>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</si>
  <si>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</si>
  <si>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</si>
  <si>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</si>
  <si>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</si>
  <si>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</si>
  <si>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</si>
  <si>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</si>
  <si>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</si>
  <si>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</si>
  <si>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</si>
  <si>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</si>
  <si>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</si>
  <si>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</si>
  <si>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</si>
  <si>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</si>
  <si>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</si>
  <si>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</si>
  <si>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</si>
  <si>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</si>
  <si>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</si>
  <si>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</si>
  <si>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</si>
  <si>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</si>
  <si>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</si>
  <si>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</si>
  <si>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</si>
  <si>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</si>
  <si>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</si>
  <si>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</si>
  <si>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</si>
  <si>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</si>
  <si>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</si>
  <si>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</si>
  <si>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</si>
  <si>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</si>
  <si>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</si>
  <si>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</si>
  <si>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</si>
  <si>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</si>
  <si>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</si>
  <si>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</si>
  <si>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</si>
  <si>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</si>
  <si>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</si>
  <si>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</si>
  <si>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</si>
  <si>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</si>
  <si>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</si>
  <si>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</si>
  <si>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</si>
  <si>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</si>
  <si>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</si>
  <si>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</si>
  <si>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</si>
  <si>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</si>
  <si>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</si>
  <si>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</si>
  <si>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</si>
  <si>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</si>
  <si>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</si>
  <si>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</si>
  <si>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</si>
  <si>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</si>
  <si>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</si>
  <si>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</si>
  <si>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</si>
  <si>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</si>
  <si>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</si>
  <si>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</si>
  <si>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</si>
  <si>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</si>
  <si>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</si>
  <si>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</si>
  <si>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</si>
  <si>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</si>
  <si>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</si>
  <si>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</si>
  <si>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</si>
  <si>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</si>
  <si>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</si>
  <si>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</si>
  <si>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</si>
  <si>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</si>
  <si>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</si>
  <si>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</si>
  <si>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</si>
  <si>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</si>
  <si>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</si>
  <si>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</si>
  <si>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</si>
  <si>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</si>
  <si>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</si>
  <si>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</si>
  <si>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</si>
  <si>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</si>
  <si>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</si>
  <si>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</si>
  <si>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</si>
  <si>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</si>
  <si>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</si>
  <si>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</si>
  <si>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</si>
  <si>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</si>
  <si>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</si>
  <si>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</si>
  <si>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</si>
  <si>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</si>
  <si>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</si>
  <si>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</si>
  <si>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</si>
  <si>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</si>
  <si>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</si>
  <si>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</si>
  <si>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</si>
  <si>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</si>
  <si>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</si>
  <si>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</si>
  <si>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</si>
  <si>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</si>
  <si>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</si>
  <si>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</si>
  <si>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</si>
  <si>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</si>
  <si>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</si>
  <si>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</si>
  <si>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</si>
  <si>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</si>
  <si>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</si>
  <si>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</si>
  <si>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</si>
  <si>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</si>
  <si>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</si>
  <si>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</si>
  <si>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</si>
  <si>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</si>
  <si>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</si>
  <si>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</si>
  <si>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</si>
  <si>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</si>
  <si>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</si>
  <si>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</si>
  <si>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</si>
  <si>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</si>
  <si>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</si>
  <si>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</si>
  <si>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</si>
  <si>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</si>
  <si>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</si>
  <si>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</si>
  <si>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</si>
  <si>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</si>
  <si>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</si>
  <si>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</si>
  <si>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</si>
  <si>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</si>
  <si>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</si>
  <si>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</si>
  <si>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</si>
  <si>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</si>
  <si>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</si>
  <si>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</si>
  <si>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</si>
  <si>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</si>
  <si>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</si>
  <si>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</si>
  <si>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</si>
  <si>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</si>
  <si>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</si>
  <si>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</si>
  <si>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</si>
  <si>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</si>
  <si>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</si>
  <si>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</si>
  <si>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</si>
  <si>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</si>
  <si>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</si>
  <si>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</si>
  <si>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</si>
  <si>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</si>
  <si>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</si>
  <si>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</si>
  <si>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</si>
  <si>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</si>
  <si>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</si>
  <si>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</si>
  <si>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</si>
  <si>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</si>
  <si>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</si>
  <si>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</si>
  <si>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</si>
  <si>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</si>
  <si>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</si>
  <si>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</si>
  <si>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</si>
  <si>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</si>
  <si>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</si>
  <si>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</si>
  <si>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</si>
  <si>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</si>
  <si>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</si>
  <si>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</si>
  <si>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</si>
  <si>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</si>
  <si>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</si>
  <si>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</si>
  <si>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</si>
  <si>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</si>
  <si>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</si>
  <si>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</si>
  <si>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</si>
  <si>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</si>
  <si>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</si>
  <si>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</si>
  <si>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</si>
  <si>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</si>
  <si>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</si>
  <si>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</si>
  <si>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</si>
  <si>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</si>
  <si>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</si>
  <si>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</si>
  <si>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</si>
  <si>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</si>
  <si>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</si>
  <si>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</si>
  <si>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</si>
  <si>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</si>
  <si>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</si>
  <si>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</si>
  <si>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</si>
  <si>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</si>
  <si>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</si>
  <si>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</si>
  <si>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</si>
  <si>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</si>
  <si>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</si>
  <si>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</si>
  <si>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</si>
  <si>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</si>
  <si>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</si>
  <si>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</si>
  <si>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</si>
  <si>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</si>
  <si>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</si>
  <si>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</si>
  <si>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</si>
  <si>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</si>
  <si>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</si>
  <si>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</si>
  <si>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</si>
  <si>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</si>
  <si>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</si>
  <si>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</si>
  <si>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</si>
  <si>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</si>
  <si>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</si>
  <si>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</si>
  <si>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</si>
  <si>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</si>
  <si>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</si>
  <si>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</si>
  <si>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</si>
  <si>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</si>
  <si>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</si>
  <si>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</si>
  <si>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</si>
  <si>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</si>
  <si>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</si>
  <si>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</si>
  <si>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</si>
  <si>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</si>
  <si>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</si>
  <si>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</si>
  <si>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</si>
  <si>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</si>
  <si>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</si>
  <si>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</si>
  <si>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</si>
  <si>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</si>
  <si>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</si>
  <si>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</si>
  <si>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</si>
  <si>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</si>
  <si>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</si>
  <si>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</si>
  <si>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</si>
  <si>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</si>
  <si>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</si>
  <si>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</si>
  <si>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</si>
  <si>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</si>
  <si>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</si>
  <si>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</si>
  <si>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</si>
  <si>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</si>
  <si>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</si>
  <si>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</si>
  <si>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</si>
  <si>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</si>
  <si>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</si>
  <si>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</si>
  <si>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</si>
  <si>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</si>
  <si>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</si>
  <si>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</si>
  <si>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</si>
  <si>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</si>
  <si>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</si>
  <si>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</si>
  <si>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</si>
  <si>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</si>
  <si>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</si>
  <si>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</si>
  <si>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</si>
  <si>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</si>
  <si>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</si>
  <si>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</si>
  <si>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</si>
  <si>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</si>
  <si>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</si>
  <si>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</si>
  <si>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</si>
  <si>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</si>
  <si>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</si>
  <si>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</si>
  <si>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</si>
  <si>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</si>
  <si>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</si>
  <si>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</si>
  <si>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</si>
  <si>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</si>
  <si>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</si>
  <si>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</si>
  <si>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</si>
  <si>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</si>
  <si>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</si>
  <si>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</si>
  <si>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</si>
  <si>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</si>
  <si>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</si>
  <si>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</si>
  <si>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</si>
  <si>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</si>
  <si>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</si>
  <si>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</si>
  <si>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</si>
  <si>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</si>
  <si>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</si>
  <si>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</si>
  <si>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</si>
  <si>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</si>
  <si>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</si>
  <si>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</si>
  <si>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</si>
  <si>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</si>
  <si>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</si>
  <si>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</si>
  <si>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</si>
  <si>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</si>
  <si>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</si>
  <si>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</si>
  <si>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</si>
  <si>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</si>
  <si>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</si>
  <si>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</si>
  <si>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</si>
  <si>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</si>
  <si>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</si>
  <si>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</si>
  <si>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</si>
  <si>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</si>
  <si>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</si>
  <si>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</si>
  <si>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</si>
  <si>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</si>
  <si>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</si>
  <si>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</si>
  <si>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</si>
  <si>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</si>
  <si>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</si>
  <si>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</si>
  <si>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</si>
  <si>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</si>
  <si>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</si>
  <si>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</si>
  <si>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</si>
  <si>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</si>
  <si>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</si>
  <si>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</si>
  <si>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</si>
  <si>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</si>
  <si>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</si>
  <si>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</si>
  <si>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</si>
  <si>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</si>
  <si>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</si>
  <si>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</si>
  <si>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</si>
  <si>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</si>
  <si>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</si>
  <si>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</si>
  <si>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</si>
  <si>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</si>
  <si>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</si>
  <si>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</si>
  <si>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</si>
  <si>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</si>
  <si>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</si>
  <si>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</si>
  <si>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</si>
  <si>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</si>
  <si>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</si>
  <si>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</si>
  <si>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</si>
  <si>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</si>
  <si>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</si>
  <si>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</si>
  <si>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</si>
  <si>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</si>
  <si>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</si>
  <si>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</si>
  <si>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</si>
  <si>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</si>
  <si>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</si>
  <si>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</si>
  <si>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</si>
  <si>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</si>
  <si>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</si>
  <si>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</si>
  <si>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</si>
  <si>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</si>
  <si>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</si>
  <si>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</si>
  <si>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</si>
  <si>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</si>
  <si>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</si>
  <si>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</si>
  <si>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</si>
  <si>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</si>
  <si>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</si>
  <si>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</si>
  <si>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</si>
  <si>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</si>
  <si>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</si>
  <si>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</si>
  <si>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</si>
  <si>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</si>
  <si>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</si>
  <si>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</si>
  <si>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</si>
  <si>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</si>
  <si>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</si>
  <si>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</si>
  <si>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</si>
  <si>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</si>
  <si>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</si>
  <si>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</si>
  <si>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</si>
  <si>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</si>
  <si>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</si>
  <si>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</si>
  <si>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</si>
  <si>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</si>
  <si>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</si>
  <si>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</si>
  <si>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</si>
  <si>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</si>
  <si>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</si>
  <si>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</si>
  <si>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</si>
  <si>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</si>
  <si>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</si>
  <si>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</si>
  <si>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</si>
  <si>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</si>
  <si>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</si>
  <si>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</si>
  <si>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</si>
  <si>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</si>
  <si>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</si>
  <si>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</si>
  <si>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</si>
  <si>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</si>
  <si>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</si>
  <si>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</si>
  <si>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</si>
  <si>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</si>
  <si>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</si>
  <si>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</si>
  <si>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</si>
  <si>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</si>
  <si>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</si>
  <si>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</si>
  <si>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</si>
  <si>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</si>
  <si>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</si>
  <si>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</si>
  <si>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</si>
  <si>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</si>
  <si>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</si>
  <si>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</si>
  <si>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</si>
  <si>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</si>
  <si>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</si>
  <si>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</si>
  <si>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</si>
  <si>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</si>
  <si>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</si>
  <si>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</si>
  <si>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</si>
  <si>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</si>
  <si>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</si>
  <si>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</si>
  <si>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</si>
  <si>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</si>
  <si>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</si>
  <si>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</si>
  <si>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</si>
  <si>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</si>
  <si>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</si>
  <si>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</si>
  <si>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</si>
  <si>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</si>
  <si>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</si>
  <si>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</si>
  <si>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</si>
  <si>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</si>
  <si>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</si>
  <si>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</si>
  <si>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</si>
  <si>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</si>
  <si>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</si>
  <si>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</si>
  <si>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</si>
  <si>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</si>
  <si>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</si>
  <si>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</si>
  <si>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</si>
  <si>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</si>
  <si>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</si>
  <si>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</si>
  <si>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</si>
  <si>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</si>
  <si>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</si>
  <si>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</si>
  <si>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</si>
  <si>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</si>
  <si>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</si>
  <si>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</si>
  <si>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</si>
  <si>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</si>
  <si>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</si>
  <si>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</si>
  <si>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</si>
  <si>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</si>
  <si>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</si>
  <si>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</si>
  <si>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</si>
  <si>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</si>
  <si>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</si>
  <si>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</si>
  <si>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</si>
  <si>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</si>
  <si>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</si>
  <si>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</si>
  <si>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</si>
  <si>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</si>
  <si>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</si>
  <si>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</si>
  <si>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</si>
  <si>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</si>
  <si>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</si>
  <si>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</si>
  <si>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</si>
  <si>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</si>
  <si>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</si>
  <si>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</si>
  <si>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</si>
  <si>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</si>
  <si>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</si>
  <si>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</si>
  <si>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</si>
  <si>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</si>
  <si>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</si>
  <si>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</si>
  <si>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</si>
  <si>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</si>
  <si>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</si>
  <si>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</si>
  <si>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</si>
  <si>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</si>
  <si>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</si>
  <si>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</si>
  <si>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</si>
  <si>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</si>
  <si>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</si>
  <si>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</si>
  <si>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</si>
  <si>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</si>
  <si>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</si>
  <si>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</si>
  <si>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</si>
  <si>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</si>
  <si>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</si>
  <si>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</si>
  <si>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</si>
  <si>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</si>
  <si>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</si>
  <si>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</si>
  <si>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</si>
  <si>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</si>
  <si>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</si>
  <si>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</si>
  <si>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</si>
  <si>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</si>
  <si>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</si>
  <si>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</si>
  <si>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</si>
  <si>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</si>
  <si>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</si>
  <si>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</si>
  <si>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</si>
  <si>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</si>
  <si>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</si>
  <si>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</si>
  <si>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</si>
  <si>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</si>
  <si>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</si>
  <si>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</si>
  <si>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</si>
  <si>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</si>
  <si>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</si>
  <si>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</si>
  <si>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</si>
  <si>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</si>
  <si>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</si>
  <si>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</si>
  <si>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</si>
  <si>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</si>
  <si>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</si>
  <si>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</si>
  <si>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</si>
  <si>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</si>
  <si>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</si>
  <si>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</si>
  <si>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</si>
  <si>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</si>
  <si>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</si>
  <si>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</si>
  <si>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</si>
  <si>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</si>
  <si>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</si>
  <si>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</si>
  <si>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</si>
  <si>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</si>
  <si>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</si>
  <si>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</si>
  <si>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</si>
  <si>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</si>
  <si>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</si>
  <si>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</si>
  <si>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</si>
  <si>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</si>
  <si>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</si>
  <si>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</si>
  <si>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</si>
  <si>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</si>
  <si>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</si>
  <si>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</si>
  <si>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</si>
  <si>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</si>
  <si>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</si>
  <si>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</si>
  <si>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</si>
  <si>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</si>
  <si>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</si>
  <si>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</si>
  <si>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</si>
  <si>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</si>
  <si>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</si>
  <si>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</si>
  <si>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</si>
  <si>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</si>
  <si>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</si>
  <si>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</si>
  <si>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</si>
  <si>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</si>
  <si>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</si>
  <si>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</si>
  <si>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</si>
  <si>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</si>
  <si>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</si>
  <si>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</si>
  <si>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</si>
  <si>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</si>
  <si>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</si>
  <si>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</si>
  <si>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</si>
  <si>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</si>
  <si>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</si>
  <si>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</si>
  <si>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</si>
  <si>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</si>
  <si>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</si>
  <si>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</si>
  <si>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</si>
  <si>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</si>
  <si>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</si>
  <si>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</si>
  <si>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</si>
  <si>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</si>
  <si>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</si>
  <si>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</si>
  <si>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</si>
  <si>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</si>
  <si>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</si>
  <si>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</si>
  <si>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</si>
  <si>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</si>
  <si>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</si>
  <si>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</si>
  <si>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</si>
  <si>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</si>
  <si>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</si>
  <si>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</si>
  <si>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</si>
  <si>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</si>
  <si>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</si>
  <si>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</si>
  <si>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</si>
  <si>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</si>
  <si>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</si>
  <si>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</si>
  <si>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</si>
  <si>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</si>
  <si>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</si>
  <si>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</si>
  <si>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</si>
  <si>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</si>
  <si>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</si>
  <si>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</si>
  <si>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</si>
  <si>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</si>
  <si>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</si>
  <si>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</si>
  <si>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</si>
  <si>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</si>
  <si>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</si>
  <si>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</si>
  <si>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</si>
  <si>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</si>
  <si>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</si>
  <si>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</si>
  <si>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</si>
  <si>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</si>
  <si>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</si>
  <si>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</si>
  <si>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</si>
  <si>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</si>
  <si>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</si>
  <si>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</si>
  <si>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</si>
  <si>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</si>
  <si>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</si>
  <si>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</si>
  <si>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</si>
  <si>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</si>
  <si>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</si>
  <si>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</si>
  <si>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</si>
  <si>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</si>
  <si>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</si>
  <si>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</si>
  <si>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</si>
  <si>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</si>
  <si>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</si>
  <si>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</si>
  <si>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</si>
  <si>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</si>
  <si>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</si>
  <si>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</si>
  <si>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</si>
  <si>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</si>
  <si>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</si>
  <si>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</si>
  <si>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</si>
  <si>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</si>
  <si>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</si>
  <si>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</si>
  <si>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</si>
  <si>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</si>
  <si>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</si>
  <si>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</si>
  <si>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</si>
  <si>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</si>
  <si>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</si>
  <si>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</si>
  <si>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</si>
  <si>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</si>
  <si>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</si>
  <si>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</si>
  <si>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</si>
  <si>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</si>
  <si>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</si>
  <si>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</si>
  <si>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</si>
  <si>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</si>
  <si>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</si>
  <si>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</si>
  <si>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</si>
  <si>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</si>
  <si>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</si>
  <si>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</si>
  <si>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</si>
  <si>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</si>
  <si>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</si>
  <si>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</si>
  <si>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</si>
  <si>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</si>
  <si>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</si>
  <si>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</si>
  <si>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</si>
  <si>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</si>
  <si>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</si>
  <si>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</si>
  <si>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</si>
  <si>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</si>
  <si>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</si>
  <si>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</si>
  <si>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</si>
  <si>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</si>
  <si>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</si>
  <si>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</si>
  <si>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</si>
  <si>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</si>
  <si>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</si>
  <si>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</si>
  <si>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</si>
  <si>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</si>
  <si>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</si>
  <si>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</si>
  <si>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</si>
  <si>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</si>
  <si>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</si>
  <si>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</si>
  <si>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</si>
  <si>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</si>
  <si>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</si>
  <si>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</si>
  <si>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</si>
  <si>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</si>
  <si>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</si>
  <si>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</si>
  <si>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</si>
  <si>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</si>
  <si>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</si>
  <si>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</si>
  <si>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</si>
  <si>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</si>
  <si>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</si>
  <si>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</si>
  <si>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</si>
  <si>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</si>
  <si>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</si>
  <si>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</si>
  <si>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</si>
  <si>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</si>
  <si>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</si>
  <si>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</si>
  <si>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</si>
  <si>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</si>
  <si>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</si>
  <si>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</si>
  <si>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</si>
  <si>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</si>
  <si>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</si>
  <si>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</si>
  <si>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</si>
  <si>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</si>
  <si>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</si>
  <si>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</si>
  <si>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</si>
  <si>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</si>
  <si>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</si>
  <si>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</si>
  <si>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</si>
  <si>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</si>
  <si>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</si>
  <si>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</si>
  <si>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</si>
  <si>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</si>
  <si>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</si>
  <si>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</si>
  <si>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</si>
  <si>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</si>
  <si>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</si>
  <si>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</si>
  <si>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</si>
  <si>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</si>
  <si>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</si>
  <si>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</si>
  <si>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</si>
  <si>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</si>
  <si>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</si>
  <si>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</si>
  <si>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</si>
  <si>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</si>
  <si>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</si>
  <si>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</si>
  <si>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</si>
  <si>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</si>
  <si>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</si>
  <si>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</si>
  <si>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</si>
  <si>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</si>
  <si>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</si>
  <si>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</si>
  <si>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</si>
  <si>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</si>
  <si>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</si>
  <si>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</si>
  <si>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</si>
  <si>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</si>
  <si>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</si>
  <si>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</si>
  <si>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</si>
  <si>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</si>
  <si>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</si>
  <si>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</si>
  <si>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</si>
  <si>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</si>
  <si>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</si>
  <si>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</si>
  <si>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</si>
  <si>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</si>
  <si>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</si>
  <si>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</si>
  <si>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</si>
  <si>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</si>
  <si>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</si>
  <si>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</si>
  <si>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</si>
  <si>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</si>
  <si>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</si>
  <si>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</si>
  <si>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</si>
  <si>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</si>
  <si>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</si>
  <si>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</si>
  <si>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</si>
  <si>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</si>
  <si>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</si>
  <si>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</si>
  <si>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</si>
  <si>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</si>
  <si>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</si>
  <si>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</si>
  <si>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</si>
  <si>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</si>
  <si>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</si>
  <si>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</si>
  <si>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</si>
  <si>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</si>
  <si>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</si>
  <si>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</si>
  <si>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</si>
  <si>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</si>
  <si>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</si>
  <si>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</si>
  <si>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</si>
  <si>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</si>
  <si>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</si>
  <si>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</si>
  <si>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</si>
  <si>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</si>
  <si>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</si>
  <si>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</si>
  <si>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</si>
  <si>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</si>
  <si>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</si>
  <si>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</si>
  <si>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</si>
  <si>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</si>
  <si>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</si>
  <si>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</si>
  <si>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</si>
  <si>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</si>
  <si>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</si>
  <si>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</si>
  <si>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</si>
  <si>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</si>
  <si>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</si>
  <si>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</si>
  <si>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</si>
  <si>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</si>
  <si>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</si>
  <si>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</si>
  <si>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</si>
  <si>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</si>
  <si>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</si>
  <si>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</si>
  <si>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</si>
  <si>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</si>
  <si>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</si>
  <si>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</si>
  <si>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</si>
  <si>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</si>
  <si>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</si>
  <si>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</si>
  <si>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</si>
  <si>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</si>
  <si>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</si>
  <si>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</si>
  <si>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</si>
  <si>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</si>
  <si>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</si>
  <si>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</si>
  <si>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</si>
  <si>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</si>
  <si>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</si>
  <si>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</si>
  <si>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</si>
  <si>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</si>
  <si>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</si>
  <si>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</si>
  <si>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</si>
  <si>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</si>
  <si>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</si>
  <si>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</si>
  <si>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</si>
  <si>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</si>
  <si>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</si>
  <si>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</si>
  <si>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</si>
  <si>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</si>
  <si>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</si>
  <si>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</si>
  <si>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</si>
  <si>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</si>
  <si>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</si>
  <si>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</si>
  <si>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</si>
  <si>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</si>
  <si>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</si>
  <si>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</si>
  <si>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</si>
  <si>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</si>
  <si>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</si>
  <si>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</si>
  <si>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</si>
  <si>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</si>
  <si>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</si>
  <si>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</si>
  <si>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</si>
  <si>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</si>
  <si>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</si>
  <si>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</si>
  <si>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</si>
  <si>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</si>
  <si>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</si>
  <si>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</si>
  <si>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</si>
  <si>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</si>
  <si>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</si>
  <si>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</si>
  <si>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</si>
  <si>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</si>
  <si>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</si>
  <si>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</si>
  <si>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</si>
  <si>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</si>
  <si>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</si>
  <si>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</si>
  <si>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</si>
  <si>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</si>
  <si>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</si>
  <si>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</si>
  <si>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</si>
  <si>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</si>
  <si>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</si>
  <si>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</si>
  <si>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</si>
  <si>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</si>
  <si>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</si>
  <si>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</si>
  <si>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</si>
  <si>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</si>
  <si>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</si>
  <si>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</si>
  <si>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</si>
  <si>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</si>
  <si>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</si>
  <si>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</si>
  <si>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</si>
  <si>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</si>
  <si>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</si>
  <si>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</si>
  <si>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</si>
  <si>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</si>
  <si>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</si>
  <si>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</si>
  <si>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</si>
  <si>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</si>
  <si>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</si>
  <si>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</si>
  <si>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</si>
  <si>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</si>
  <si>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</si>
  <si>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</si>
  <si>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</si>
  <si>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</si>
  <si>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</si>
  <si>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</si>
  <si>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</si>
  <si>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</si>
  <si>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</si>
  <si>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</si>
  <si>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</si>
  <si>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</si>
  <si>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</si>
  <si>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</si>
  <si>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</si>
  <si>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</si>
  <si>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</si>
  <si>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</si>
  <si>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</si>
  <si>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</si>
  <si>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</si>
  <si>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</si>
  <si>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</si>
  <si>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</si>
  <si>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</si>
  <si>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</si>
  <si>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</si>
  <si>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</si>
  <si>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</si>
  <si>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</si>
  <si>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</si>
  <si>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</si>
  <si>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</si>
  <si>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</si>
  <si>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</si>
  <si>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</si>
  <si>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</si>
  <si>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</si>
  <si>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</si>
  <si>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</si>
  <si>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</si>
  <si>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</si>
  <si>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</si>
  <si>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</si>
  <si>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</si>
  <si>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</si>
  <si>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</si>
  <si>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</si>
  <si>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</si>
  <si>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</si>
  <si>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</si>
  <si>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</si>
  <si>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</si>
  <si>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</si>
  <si>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</si>
  <si>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</si>
  <si>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</si>
  <si>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</si>
  <si>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</si>
  <si>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</si>
  <si>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</si>
  <si>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</si>
  <si>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</si>
  <si>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</si>
  <si>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</si>
  <si>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</si>
  <si>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</si>
  <si>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</si>
  <si>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</si>
  <si>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</si>
  <si>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</si>
  <si>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</si>
  <si>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</si>
  <si>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</si>
  <si>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</si>
  <si>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</si>
  <si>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</si>
  <si>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</si>
  <si>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</si>
  <si>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</si>
  <si>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</si>
  <si>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</si>
  <si>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</si>
  <si>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</si>
  <si>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</si>
  <si>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</si>
  <si>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</si>
  <si>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</si>
  <si>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</si>
  <si>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</si>
  <si>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</si>
  <si>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</si>
  <si>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</si>
  <si>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</si>
  <si>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</si>
  <si>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</si>
  <si>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</si>
  <si>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</si>
  <si>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</si>
  <si>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</si>
  <si>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</si>
  <si>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</si>
  <si>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</si>
  <si>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</si>
  <si>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</si>
  <si>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</si>
  <si>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</si>
  <si>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</si>
  <si>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</si>
  <si>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</si>
  <si>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</si>
  <si>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</si>
  <si>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</si>
  <si>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</si>
  <si>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</si>
  <si>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</si>
  <si>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</si>
  <si>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</si>
  <si>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</si>
  <si>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</si>
  <si>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</si>
  <si>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</si>
  <si>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</si>
  <si>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</si>
  <si>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</si>
  <si>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</si>
  <si>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</si>
  <si>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</si>
  <si>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</si>
  <si>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</si>
  <si>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</si>
  <si>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</si>
  <si>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</si>
  <si>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</si>
  <si>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</si>
  <si>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</si>
  <si>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</si>
  <si>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</si>
  <si>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</si>
  <si>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</si>
  <si>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</si>
  <si>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</si>
  <si>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</si>
  <si>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</si>
  <si>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</si>
  <si>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</si>
  <si>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</si>
  <si>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</si>
  <si>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</si>
  <si>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</si>
  <si>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</si>
  <si>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</si>
  <si>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</si>
  <si>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</si>
  <si>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</si>
  <si>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</si>
  <si>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</si>
  <si>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</si>
  <si>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</si>
  <si>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</si>
  <si>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</si>
  <si>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</si>
  <si>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</si>
  <si>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</si>
  <si>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</si>
  <si>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</si>
  <si>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</si>
  <si>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</si>
  <si>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</si>
  <si>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</si>
  <si>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</si>
  <si>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</si>
  <si>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</si>
  <si>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</si>
  <si>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</si>
  <si>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</si>
  <si>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</si>
  <si>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</si>
  <si>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</si>
  <si>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</si>
  <si>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</si>
  <si>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</si>
  <si>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</si>
  <si>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</si>
  <si>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</si>
  <si>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</si>
  <si>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</si>
  <si>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</si>
  <si>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</si>
  <si>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</si>
  <si>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</si>
  <si>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</si>
  <si>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</si>
  <si>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</si>
  <si>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</si>
  <si>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</si>
  <si>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</si>
  <si>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</si>
  <si>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</si>
  <si>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</si>
  <si>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</si>
  <si>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</si>
  <si>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</si>
  <si>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</si>
  <si>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</si>
  <si>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</si>
  <si>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</si>
  <si>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</si>
  <si>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</si>
  <si>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</si>
  <si>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</si>
  <si>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</si>
  <si>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</si>
  <si>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</si>
  <si>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</si>
  <si>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</si>
  <si>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</si>
  <si>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</si>
  <si>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</si>
  <si>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</si>
  <si>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</si>
  <si>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</si>
  <si>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</si>
  <si>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</si>
  <si>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</si>
  <si>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</si>
  <si>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</si>
  <si>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</si>
  <si>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</si>
  <si>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</si>
  <si>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</si>
  <si>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</si>
  <si>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</si>
  <si>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</si>
  <si>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</si>
  <si>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</si>
  <si>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</si>
  <si>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</si>
  <si>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</si>
  <si>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</si>
  <si>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</si>
  <si>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</si>
  <si>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</si>
  <si>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</si>
  <si>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</si>
  <si>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</si>
  <si>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</si>
  <si>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</si>
  <si>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</si>
  <si>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</si>
  <si>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</si>
  <si>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</si>
  <si>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</si>
  <si>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</si>
  <si>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</si>
  <si>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</si>
  <si>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</si>
  <si>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</si>
  <si>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</si>
  <si>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</si>
  <si>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</si>
  <si>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</si>
  <si>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</si>
  <si>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</si>
  <si>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</si>
  <si>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</si>
  <si>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</si>
  <si>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</si>
  <si>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</si>
  <si>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</si>
  <si>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</si>
  <si>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</si>
  <si>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</si>
  <si>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</si>
  <si>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</si>
  <si>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</si>
  <si>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</si>
  <si>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</si>
  <si>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</si>
  <si>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</si>
  <si>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</si>
  <si>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</si>
  <si>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</si>
  <si>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</si>
  <si>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</si>
  <si>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</si>
  <si>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</si>
  <si>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</si>
  <si>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</si>
  <si>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</si>
  <si>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</si>
  <si>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</si>
  <si>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</si>
  <si>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</si>
  <si>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</si>
  <si>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</si>
  <si>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</si>
  <si>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</si>
  <si>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</si>
  <si>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</si>
  <si>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</si>
  <si>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</si>
  <si>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</si>
  <si>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</si>
  <si>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</si>
  <si>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</si>
  <si>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</si>
  <si>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</si>
  <si>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</si>
  <si>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</si>
  <si>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</si>
  <si>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</si>
  <si>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</si>
  <si>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</si>
  <si>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</si>
  <si>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</si>
  <si>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</si>
  <si>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</si>
  <si>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</si>
  <si>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</si>
  <si>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</si>
  <si>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</si>
  <si>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</si>
  <si>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</si>
  <si>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</si>
  <si>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</si>
  <si>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</si>
  <si>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</si>
  <si>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</si>
  <si>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</si>
  <si>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</si>
  <si>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</si>
  <si>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</si>
  <si>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</si>
  <si>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</si>
  <si>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</si>
  <si>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</si>
  <si>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</si>
  <si>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</si>
  <si>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</si>
  <si>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</si>
  <si>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</si>
  <si>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</si>
  <si>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</si>
  <si>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</si>
  <si>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</si>
  <si>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</si>
  <si>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</si>
  <si>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</si>
  <si>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</si>
  <si>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</si>
  <si>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</si>
  <si>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</si>
  <si>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</si>
  <si>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</si>
  <si>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</si>
  <si>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</si>
  <si>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</si>
  <si>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</si>
  <si>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</si>
  <si>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</si>
  <si>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</si>
  <si>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</si>
  <si>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</si>
  <si>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</si>
  <si>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</si>
  <si>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</si>
  <si>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</si>
  <si>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</si>
  <si>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</si>
  <si>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</si>
  <si>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</si>
  <si>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</si>
  <si>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</si>
  <si>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</si>
  <si>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</si>
  <si>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</si>
  <si>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</si>
  <si>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</si>
  <si>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</si>
  <si>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</si>
  <si>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</si>
  <si>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</si>
  <si>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</si>
  <si>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</si>
  <si>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</si>
  <si>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</si>
  <si>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</si>
  <si>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</si>
  <si>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</si>
  <si>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</si>
  <si>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</si>
  <si>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</si>
  <si>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</si>
  <si>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</si>
  <si>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</si>
  <si>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</si>
  <si>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</si>
  <si>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</si>
  <si>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</si>
  <si>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</si>
  <si>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</si>
  <si>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</si>
  <si>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</si>
  <si>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</si>
  <si>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</si>
  <si>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</si>
  <si>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</si>
  <si>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</si>
  <si>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</si>
  <si>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</si>
  <si>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</si>
  <si>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</si>
  <si>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</si>
  <si>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</si>
  <si>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</si>
  <si>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</si>
  <si>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</si>
  <si>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</si>
  <si>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</si>
  <si>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</si>
  <si>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</si>
  <si>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</si>
  <si>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</si>
  <si>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</si>
  <si>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</si>
  <si>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</si>
  <si>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</si>
  <si>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</si>
  <si>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</si>
  <si>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</si>
  <si>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</si>
  <si>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</si>
  <si>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</si>
  <si>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</si>
  <si>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</si>
  <si>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</si>
  <si>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</si>
  <si>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</si>
  <si>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</si>
  <si>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</si>
  <si>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</si>
  <si>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</si>
  <si>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</si>
  <si>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</si>
  <si>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</si>
  <si>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</si>
  <si>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</si>
  <si>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</si>
  <si>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</si>
  <si>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</si>
  <si>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</si>
  <si>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</si>
  <si>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</si>
  <si>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</si>
  <si>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</si>
  <si>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</si>
  <si>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</si>
  <si>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</si>
  <si>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</si>
  <si>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</si>
  <si>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</si>
  <si>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</si>
  <si>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</si>
  <si>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</si>
  <si>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</si>
  <si>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</si>
  <si>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</si>
  <si>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</si>
  <si>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</si>
  <si>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</si>
  <si>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</si>
  <si>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</si>
  <si>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</si>
  <si>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</si>
  <si>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</si>
  <si>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</si>
  <si>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</si>
  <si>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</si>
  <si>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</si>
  <si>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</si>
  <si>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</si>
  <si>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</si>
  <si>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</si>
  <si>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</si>
  <si>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</si>
  <si>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</si>
  <si>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</si>
  <si>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</si>
  <si>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</si>
  <si>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</si>
  <si>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</si>
  <si>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</si>
  <si>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</si>
  <si>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</si>
  <si>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</si>
  <si>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</si>
  <si>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</si>
  <si>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</si>
  <si>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</si>
  <si>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</si>
  <si>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</si>
  <si>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</si>
  <si>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</si>
  <si>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</si>
  <si>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</si>
  <si>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</si>
  <si>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</si>
  <si>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</si>
  <si>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</si>
  <si>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</si>
  <si>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</si>
  <si>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</si>
  <si>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</si>
  <si>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</si>
  <si>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</si>
  <si>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</si>
  <si>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</si>
  <si>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</si>
  <si>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</si>
  <si>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</si>
  <si>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</si>
  <si>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</si>
  <si>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</si>
  <si>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</si>
  <si>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</si>
  <si>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</si>
  <si>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</si>
  <si>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</si>
  <si>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</si>
  <si>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</si>
  <si>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</si>
  <si>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</si>
  <si>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</si>
  <si>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</si>
  <si>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</si>
  <si>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</si>
  <si>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</si>
  <si>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</si>
  <si>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</si>
  <si>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</si>
  <si>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</si>
  <si>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</si>
  <si>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</si>
  <si>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</si>
  <si>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</si>
  <si>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</si>
  <si>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</si>
  <si>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</si>
  <si>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</si>
  <si>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</si>
  <si>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</si>
  <si>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</si>
  <si>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</si>
  <si>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</si>
  <si>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</si>
  <si>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</si>
  <si>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</si>
  <si>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</si>
  <si>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</si>
  <si>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</si>
  <si>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</si>
  <si>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</si>
  <si>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</si>
  <si>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</si>
  <si>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</si>
  <si>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</si>
  <si>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</si>
  <si>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</si>
  <si>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</si>
  <si>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</si>
  <si>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</si>
  <si>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</si>
  <si>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</si>
  <si>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</si>
  <si>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</si>
  <si>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</si>
  <si>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</si>
  <si>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</si>
  <si>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</si>
  <si>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</si>
  <si>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</si>
  <si>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</si>
  <si>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</si>
  <si>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</si>
  <si>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</si>
  <si>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</si>
  <si>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</si>
  <si>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</si>
  <si>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</si>
  <si>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</si>
  <si>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</si>
  <si>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</si>
  <si>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</si>
  <si>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</si>
  <si>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</si>
  <si>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</si>
  <si>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</si>
  <si>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</si>
  <si>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</si>
  <si>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</si>
  <si>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</si>
  <si>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</si>
  <si>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</si>
  <si>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</si>
  <si>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</si>
  <si>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</si>
  <si>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</si>
  <si>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</si>
  <si>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</si>
  <si>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</si>
  <si>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</si>
  <si>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</si>
  <si>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</si>
  <si>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</si>
  <si>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</si>
  <si>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</si>
  <si>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</si>
  <si>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</si>
  <si>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</si>
  <si>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</si>
  <si>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</si>
  <si>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</si>
  <si>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</si>
  <si>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</si>
  <si>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</si>
  <si>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</si>
  <si>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</si>
  <si>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</si>
  <si>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</si>
  <si>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</si>
  <si>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</si>
  <si>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</si>
  <si>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</si>
  <si>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</si>
  <si>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</si>
  <si>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</si>
  <si>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</si>
  <si>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</si>
  <si>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</si>
  <si>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</si>
  <si>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</si>
  <si>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</si>
  <si>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</si>
  <si>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</si>
  <si>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</si>
  <si>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</si>
  <si>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</si>
  <si>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</si>
  <si>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</si>
  <si>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</si>
  <si>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</si>
  <si>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</si>
  <si>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</si>
  <si>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</si>
  <si>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</si>
  <si>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</si>
  <si>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</si>
  <si>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</si>
  <si>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</si>
  <si>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</si>
  <si>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</si>
  <si>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</si>
  <si>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</si>
  <si>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</si>
  <si>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</si>
  <si>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</si>
  <si>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</si>
  <si>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</si>
  <si>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</si>
  <si>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</si>
  <si>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</si>
  <si>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</si>
  <si>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</si>
  <si>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</si>
  <si>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</si>
  <si>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</si>
  <si>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</si>
  <si>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</si>
  <si>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</si>
  <si>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</si>
  <si>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</si>
  <si>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</si>
  <si>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</si>
  <si>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</si>
  <si>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</si>
  <si>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</si>
  <si>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</si>
  <si>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</si>
  <si>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</si>
  <si>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</si>
  <si>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</si>
  <si>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</si>
  <si>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</si>
  <si>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</si>
  <si>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</si>
  <si>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</si>
  <si>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</si>
  <si>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</si>
  <si>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</si>
  <si>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</si>
  <si>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</si>
  <si>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</si>
  <si>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</si>
  <si>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</si>
  <si>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</si>
  <si>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</si>
  <si>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</si>
  <si>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</si>
  <si>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</si>
  <si>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</si>
  <si>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</si>
  <si>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</si>
  <si>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</si>
  <si>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</si>
  <si>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</si>
  <si>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</si>
  <si>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</si>
  <si>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</si>
  <si>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</si>
  <si>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</si>
  <si>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</si>
  <si>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</si>
  <si>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</si>
  <si>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</si>
  <si>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</si>
  <si>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</si>
  <si>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</si>
  <si>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</si>
  <si>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</si>
  <si>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</si>
  <si>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</si>
  <si>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</si>
  <si>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</si>
  <si>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</si>
  <si>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</si>
  <si>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</si>
  <si>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</si>
  <si>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</si>
  <si>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</si>
  <si>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</si>
  <si>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</si>
  <si>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</si>
  <si>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</si>
  <si>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</si>
  <si>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</si>
  <si>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</si>
  <si>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</si>
  <si>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</si>
  <si>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</si>
  <si>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</si>
  <si>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</si>
  <si>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</si>
  <si>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</si>
  <si>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</si>
  <si>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</si>
  <si>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</si>
  <si>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</si>
  <si>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</si>
  <si>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</si>
  <si>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</si>
  <si>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</si>
  <si>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</si>
  <si>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</si>
  <si>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</si>
  <si>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</si>
  <si>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</si>
  <si>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</si>
  <si>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</si>
  <si>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</si>
  <si>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</si>
  <si>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</si>
  <si>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</si>
  <si>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</si>
  <si>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</si>
  <si>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</si>
  <si>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</si>
  <si>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</si>
  <si>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</si>
  <si>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</si>
  <si>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</si>
  <si>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</si>
  <si>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</si>
  <si>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</si>
  <si>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</si>
  <si>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</si>
  <si>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</si>
  <si>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</si>
  <si>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</si>
  <si>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</si>
  <si>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</si>
  <si>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</si>
  <si>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</si>
  <si>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</si>
  <si>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</si>
  <si>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</si>
  <si>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</si>
  <si>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</si>
  <si>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</si>
  <si>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</si>
  <si>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</si>
  <si>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</si>
  <si>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</si>
  <si>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</si>
  <si>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</si>
  <si>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</si>
  <si>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</si>
  <si>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</si>
  <si>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</si>
  <si>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</si>
  <si>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</si>
  <si>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</si>
  <si>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</si>
  <si>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</si>
  <si>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</si>
  <si>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</si>
  <si>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</si>
  <si>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</si>
  <si>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</si>
  <si>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</si>
  <si>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</si>
  <si>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</si>
  <si>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</si>
  <si>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</si>
  <si>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</si>
  <si>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</si>
  <si>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</si>
  <si>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</si>
  <si>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</si>
  <si>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</si>
  <si>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</si>
  <si>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</si>
  <si>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</si>
  <si>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</si>
  <si>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</si>
  <si>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</si>
  <si>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</si>
  <si>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</si>
  <si>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</si>
  <si>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</si>
  <si>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</si>
  <si>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</si>
  <si>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</si>
  <si>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</si>
  <si>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</si>
  <si>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</si>
  <si>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</si>
  <si>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</si>
  <si>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</si>
  <si>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</si>
  <si>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</si>
  <si>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</si>
  <si>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</si>
  <si>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</si>
  <si>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</si>
  <si>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</si>
  <si>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</si>
  <si>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</si>
  <si>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</si>
  <si>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</si>
  <si>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</si>
  <si>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</si>
  <si>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</si>
  <si>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</si>
  <si>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</si>
  <si>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</si>
  <si>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</si>
  <si>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</si>
  <si>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</si>
  <si>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</si>
  <si>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</si>
  <si>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</si>
  <si>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</si>
  <si>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</si>
  <si>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</si>
  <si>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</si>
  <si>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</si>
  <si>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</si>
  <si>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</si>
  <si>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</si>
  <si>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</si>
  <si>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</si>
  <si>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</si>
  <si>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</si>
  <si>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</si>
  <si>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</si>
  <si>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</si>
  <si>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</si>
  <si>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</si>
  <si>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</si>
  <si>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</si>
  <si>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</si>
  <si>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</si>
  <si>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</si>
  <si>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</si>
  <si>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</si>
  <si>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</si>
  <si>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</si>
  <si>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</si>
  <si>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</si>
  <si>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</si>
  <si>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</si>
  <si>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</si>
  <si>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</si>
  <si>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</si>
  <si>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</si>
  <si>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</si>
  <si>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</si>
  <si>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</si>
  <si>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</si>
  <si>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</si>
  <si>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</si>
  <si>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</si>
  <si>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</si>
  <si>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</si>
  <si>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</si>
  <si>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</si>
  <si>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</si>
  <si>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</si>
  <si>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</si>
  <si>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</si>
  <si>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</si>
  <si>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</si>
  <si>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</si>
  <si>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</si>
  <si>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</si>
  <si>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</si>
  <si>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</si>
  <si>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</si>
  <si>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</si>
  <si>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</si>
  <si>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</si>
  <si>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</si>
  <si>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</si>
  <si>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</si>
  <si>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</si>
  <si>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</si>
  <si>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</si>
  <si>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</si>
  <si>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</si>
  <si>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</si>
  <si>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</si>
  <si>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</si>
  <si>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</si>
  <si>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</si>
  <si>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</si>
  <si>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</si>
  <si>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</si>
  <si>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</si>
  <si>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</si>
  <si>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</si>
  <si>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</si>
  <si>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</si>
  <si>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</si>
  <si>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</si>
  <si>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</si>
  <si>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</si>
  <si>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</si>
  <si>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</si>
  <si>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</si>
  <si>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</si>
  <si>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</si>
  <si>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</si>
  <si>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</si>
  <si>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</si>
  <si>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</si>
  <si>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</si>
  <si>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</si>
  <si>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</si>
  <si>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</si>
  <si>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</si>
  <si>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</si>
  <si>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</si>
  <si>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</si>
  <si>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</si>
  <si>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</si>
  <si>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</si>
  <si>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</si>
  <si>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</si>
  <si>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</si>
  <si>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</si>
  <si>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</si>
  <si>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</si>
  <si>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</si>
  <si>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</si>
  <si>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</si>
  <si>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</si>
  <si>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</si>
  <si>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</si>
  <si>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</si>
  <si>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</si>
  <si>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</si>
  <si>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</si>
  <si>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</si>
  <si>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</si>
  <si>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</si>
  <si>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</si>
  <si>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</si>
  <si>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</si>
  <si>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</si>
  <si>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</si>
  <si>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</si>
  <si>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</si>
  <si>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</si>
  <si>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</si>
  <si>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</si>
  <si>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</si>
  <si>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</si>
  <si>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</si>
  <si>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</si>
  <si>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</si>
  <si>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</si>
  <si>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</si>
  <si>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</si>
  <si>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</si>
  <si>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</si>
  <si>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</si>
  <si>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</si>
  <si>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</si>
  <si>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</si>
  <si>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</si>
  <si>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</si>
  <si>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</si>
  <si>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</si>
  <si>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</si>
  <si>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</si>
  <si>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</si>
  <si>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</si>
  <si>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</si>
  <si>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</si>
  <si>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</si>
  <si>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</si>
  <si>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</si>
  <si>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</si>
  <si>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</si>
  <si>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</si>
  <si>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</si>
  <si>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</si>
  <si>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</si>
  <si>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</si>
  <si>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</si>
  <si>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</si>
  <si>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</si>
  <si>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</si>
  <si>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</si>
  <si>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</si>
  <si>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</si>
  <si>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</si>
  <si>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</si>
  <si>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</si>
  <si>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</si>
  <si>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</si>
  <si>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</si>
  <si>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</si>
  <si>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</si>
  <si>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</si>
  <si>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</si>
  <si>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</si>
  <si>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</si>
  <si>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</si>
  <si>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</si>
  <si>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</si>
  <si>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</si>
  <si>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</si>
  <si>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</si>
  <si>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</si>
  <si>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</si>
  <si>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</si>
  <si>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</si>
  <si>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</si>
  <si>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</si>
  <si>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</si>
  <si>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</si>
  <si>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</si>
  <si>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</si>
  <si>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</si>
  <si>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</si>
  <si>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</si>
  <si>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</si>
  <si>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</si>
  <si>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</si>
  <si>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</si>
  <si>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</si>
  <si>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</si>
  <si>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</si>
  <si>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</si>
  <si>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</si>
  <si>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</si>
  <si>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</si>
  <si>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</si>
  <si>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</si>
  <si>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</si>
  <si>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</si>
  <si>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</si>
  <si>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</si>
  <si>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</si>
  <si>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</si>
  <si>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</si>
  <si>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</si>
  <si>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</si>
  <si>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</si>
  <si>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</si>
  <si>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</si>
  <si>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</si>
  <si>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</si>
  <si>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</si>
  <si>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</si>
  <si>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</si>
  <si>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</si>
  <si>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</si>
  <si>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</si>
  <si>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</si>
  <si>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</si>
  <si>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</si>
  <si>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</si>
  <si>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</si>
  <si>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</si>
  <si>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</si>
  <si>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</si>
  <si>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</si>
  <si>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</si>
  <si>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</si>
  <si>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</si>
  <si>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</si>
  <si>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</si>
  <si>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</si>
  <si>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</si>
  <si>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</si>
  <si>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</si>
  <si>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</si>
  <si>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</si>
  <si>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</si>
  <si>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</si>
  <si>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</si>
  <si>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</si>
  <si>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</si>
  <si>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</si>
  <si>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</si>
  <si>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</si>
  <si>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</si>
  <si>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</si>
  <si>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</si>
  <si>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</si>
  <si>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</si>
  <si>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</si>
  <si>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</si>
  <si>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</si>
  <si>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</si>
  <si>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</si>
  <si>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</si>
  <si>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</si>
  <si>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</si>
  <si>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</si>
  <si>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</si>
  <si>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</si>
  <si>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</si>
  <si>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</si>
  <si>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</si>
  <si>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</si>
  <si>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</si>
  <si>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</si>
  <si>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</si>
  <si>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</si>
  <si>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</si>
  <si>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</si>
  <si>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</si>
  <si>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</si>
  <si>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</si>
  <si>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</si>
  <si>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</si>
  <si>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</si>
  <si>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</si>
  <si>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</si>
  <si>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</si>
  <si>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</si>
  <si>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</si>
  <si>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</si>
  <si>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</si>
  <si>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</si>
  <si>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</si>
  <si>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</si>
  <si>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</si>
  <si>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</si>
  <si>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</si>
  <si>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</si>
  <si>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</si>
  <si>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</si>
  <si>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</si>
  <si>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</si>
  <si>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</si>
  <si>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</si>
  <si>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</si>
  <si>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</si>
  <si>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</si>
  <si>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</si>
  <si>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</si>
  <si>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</si>
  <si>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</si>
  <si>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</si>
  <si>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</si>
  <si>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</si>
  <si>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</si>
  <si>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</si>
  <si>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</si>
  <si>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</si>
  <si>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</si>
  <si>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</si>
  <si>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</si>
  <si>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</si>
  <si>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</si>
  <si>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</si>
  <si>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</si>
  <si>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</si>
  <si>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</si>
  <si>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</si>
  <si>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</si>
  <si>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</si>
  <si>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</si>
  <si>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</si>
  <si>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</si>
  <si>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</si>
  <si>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</si>
  <si>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</si>
  <si>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</si>
  <si>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</si>
  <si>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</si>
  <si>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</si>
  <si>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</si>
  <si>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</si>
  <si>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</si>
  <si>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</si>
  <si>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</si>
  <si>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</si>
  <si>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</si>
  <si>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</si>
  <si>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</si>
  <si>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</si>
  <si>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</si>
  <si>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</si>
  <si>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</si>
  <si>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</si>
  <si>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</si>
  <si>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</si>
  <si>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</si>
  <si>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</si>
  <si>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</si>
  <si>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</si>
  <si>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</si>
  <si>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</si>
  <si>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</si>
  <si>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</si>
  <si>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</si>
  <si>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</si>
  <si>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</si>
  <si>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</si>
  <si>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</si>
  <si>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</si>
  <si>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</si>
  <si>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</si>
  <si>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</si>
  <si>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</si>
  <si>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</si>
  <si>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</si>
  <si>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</si>
  <si>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</si>
  <si>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</si>
  <si>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</si>
  <si>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</si>
  <si>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</si>
  <si>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</si>
  <si>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</si>
  <si>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</si>
  <si>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</si>
  <si>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</si>
  <si>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</si>
  <si>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</si>
  <si>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</si>
  <si>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</si>
  <si>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</si>
  <si>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</si>
  <si>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</si>
  <si>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</si>
  <si>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</si>
  <si>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</si>
  <si>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</si>
  <si>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</si>
  <si>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</si>
  <si>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</si>
  <si>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</si>
  <si>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</si>
  <si>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</si>
  <si>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</si>
  <si>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</si>
  <si>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</si>
  <si>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</si>
  <si>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</si>
  <si>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</si>
  <si>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</si>
  <si>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</si>
  <si>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</si>
  <si>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</si>
  <si>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</si>
  <si>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</si>
  <si>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</si>
  <si>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</si>
  <si>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</si>
  <si>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</si>
  <si>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</si>
  <si>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</si>
  <si>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</si>
  <si>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</si>
  <si>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</si>
  <si>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</si>
  <si>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</si>
  <si>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</si>
  <si>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</si>
  <si>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</si>
  <si>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</si>
  <si>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</si>
  <si>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</si>
  <si>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</si>
  <si>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</si>
  <si>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</si>
  <si>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</si>
  <si>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</si>
  <si>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</si>
  <si>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</si>
  <si>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</si>
  <si>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</si>
  <si>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</si>
  <si>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</si>
  <si>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</si>
  <si>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</si>
  <si>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</si>
  <si>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</si>
  <si>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</si>
  <si>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</si>
  <si>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</si>
  <si>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</si>
  <si>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</si>
  <si>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</si>
  <si>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</si>
  <si>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</si>
  <si>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</si>
  <si>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</si>
  <si>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</si>
  <si>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</si>
  <si>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</si>
  <si>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</si>
  <si>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</si>
  <si>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</si>
  <si>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</si>
  <si>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</si>
  <si>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</si>
  <si>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</si>
  <si>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</si>
  <si>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</si>
  <si>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</si>
  <si>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</si>
  <si>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</si>
  <si>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</si>
  <si>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</si>
  <si>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</si>
  <si>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</si>
  <si>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</si>
  <si>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</si>
  <si>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</si>
  <si>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</si>
  <si>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</si>
  <si>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</si>
  <si>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</si>
  <si>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</si>
  <si>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</si>
  <si>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</si>
  <si>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</si>
  <si>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</si>
  <si>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</si>
  <si>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</si>
  <si>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</si>
  <si>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</si>
  <si>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</si>
  <si>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</si>
  <si>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</si>
  <si>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</si>
  <si>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</si>
  <si>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</si>
  <si>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</si>
  <si>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</si>
  <si>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</si>
  <si>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</si>
  <si>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</si>
  <si>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</si>
  <si>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</si>
  <si>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</si>
  <si>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</si>
  <si>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</si>
  <si>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</si>
  <si>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</si>
  <si>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</si>
  <si>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</si>
  <si>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</si>
  <si>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</si>
  <si>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</si>
  <si>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</si>
  <si>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</si>
  <si>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</si>
  <si>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</si>
  <si>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</si>
  <si>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</si>
  <si>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</si>
  <si>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</si>
  <si>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</si>
  <si>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</si>
  <si>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</si>
  <si>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</si>
  <si>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</si>
  <si>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</si>
  <si>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</si>
  <si>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</si>
  <si>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</si>
  <si>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</si>
  <si>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</si>
  <si>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</si>
  <si>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</si>
  <si>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</si>
  <si>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</si>
  <si>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</si>
  <si>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</si>
  <si>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</si>
  <si>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</si>
  <si>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</si>
  <si>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</si>
  <si>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</si>
  <si>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</si>
  <si>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</si>
  <si>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</si>
  <si>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</si>
  <si>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</si>
  <si>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</si>
  <si>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</si>
  <si>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</si>
  <si>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</si>
  <si>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</si>
  <si>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</si>
  <si>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</si>
  <si>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</si>
  <si>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</si>
  <si>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</si>
  <si>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</si>
  <si>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</si>
  <si>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</si>
  <si>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</si>
  <si>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</si>
  <si>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</si>
  <si>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</si>
  <si>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</si>
  <si>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</si>
  <si>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</si>
  <si>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</si>
  <si>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</si>
  <si>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</si>
  <si>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</si>
  <si>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</si>
  <si>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</si>
  <si>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</si>
  <si>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</si>
  <si>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</si>
  <si>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</si>
  <si>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</si>
  <si>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</si>
  <si>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</si>
  <si>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</si>
  <si>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</si>
  <si>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</si>
  <si>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</si>
  <si>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</si>
  <si>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</si>
  <si>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</si>
  <si>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</si>
  <si>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</si>
  <si>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</si>
  <si>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</si>
  <si>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</si>
  <si>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</si>
  <si>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</si>
  <si>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</si>
  <si>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</si>
  <si>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</si>
  <si>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</si>
  <si>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</si>
  <si>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</si>
  <si>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</si>
  <si>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</si>
  <si>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</si>
  <si>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</si>
  <si>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</si>
  <si>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</si>
  <si>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</si>
  <si>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</si>
  <si>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</si>
  <si>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</si>
  <si>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</si>
  <si>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</si>
  <si>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</si>
  <si>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</si>
  <si>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</si>
  <si>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</si>
  <si>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</si>
  <si>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</si>
  <si>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</si>
  <si>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</si>
  <si>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</si>
  <si>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</si>
  <si>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</si>
  <si>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</si>
  <si>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</si>
  <si>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</si>
  <si>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</si>
  <si>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</si>
  <si>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</si>
  <si>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</si>
  <si>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</si>
  <si>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</si>
  <si>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</si>
  <si>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</si>
  <si>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</si>
  <si>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</si>
  <si>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</si>
  <si>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</si>
  <si>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</si>
  <si>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</si>
  <si>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</si>
  <si>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</si>
  <si>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</si>
  <si>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</si>
  <si>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</si>
  <si>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</si>
  <si>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</si>
  <si>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</si>
  <si>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</si>
  <si>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</si>
  <si>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</si>
  <si>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</si>
  <si>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</si>
  <si>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</si>
  <si>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</si>
  <si>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</si>
  <si>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</si>
  <si>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</si>
  <si>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</si>
  <si>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</si>
  <si>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</si>
  <si>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</si>
  <si>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</si>
  <si>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</si>
  <si>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</si>
  <si>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</si>
  <si>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</si>
  <si>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</si>
  <si>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</si>
  <si>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</si>
  <si>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</si>
  <si>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</si>
  <si>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</si>
  <si>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</si>
  <si>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</si>
  <si>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</si>
  <si>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</si>
  <si>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</si>
  <si>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</si>
  <si>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</si>
  <si>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</si>
  <si>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</si>
  <si>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</si>
  <si>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</si>
  <si>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</si>
  <si>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</si>
  <si>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</si>
  <si>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</si>
  <si>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</si>
  <si>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</si>
  <si>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</si>
  <si>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</si>
  <si>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</si>
  <si>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</si>
  <si>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</si>
  <si>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</si>
  <si>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</si>
  <si>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</si>
  <si>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</si>
  <si>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</si>
  <si>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</si>
  <si>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</si>
  <si>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</si>
  <si>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</si>
  <si>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</si>
  <si>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</si>
  <si>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</si>
  <si>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</si>
  <si>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</si>
  <si>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</si>
  <si>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</si>
  <si>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</si>
  <si>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</si>
  <si>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</si>
  <si>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</si>
  <si>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</si>
  <si>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</si>
  <si>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</si>
  <si>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</si>
  <si>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</si>
  <si>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</si>
  <si>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</si>
  <si>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</si>
  <si>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</si>
  <si>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</si>
  <si>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</si>
  <si>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</si>
  <si>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</si>
  <si>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</si>
  <si>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</si>
  <si>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</si>
  <si>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</si>
  <si>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</si>
  <si>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</si>
  <si>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</si>
  <si>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</si>
  <si>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</si>
  <si>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</si>
  <si>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</si>
  <si>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</si>
  <si>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</si>
  <si>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</si>
  <si>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</si>
  <si>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</si>
  <si>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</si>
  <si>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</si>
  <si>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</si>
  <si>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</si>
  <si>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</si>
  <si>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</si>
  <si>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</si>
  <si>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</si>
  <si>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</si>
  <si>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</si>
  <si>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</si>
  <si>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</si>
  <si>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</si>
  <si>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</si>
  <si>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</si>
  <si>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</si>
  <si>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</si>
  <si>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</si>
  <si>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</si>
  <si>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</si>
  <si>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</si>
  <si>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</si>
  <si>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</si>
  <si>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</si>
  <si>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</si>
  <si>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</si>
  <si>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</si>
  <si>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</si>
  <si>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</si>
  <si>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</si>
  <si>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</si>
  <si>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</si>
  <si>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</si>
  <si>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</si>
  <si>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</si>
  <si>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</si>
  <si>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</si>
  <si>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</si>
  <si>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</si>
  <si>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</si>
  <si>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</si>
  <si>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</si>
  <si>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</si>
  <si>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</si>
  <si>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</si>
  <si>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</si>
  <si>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</si>
  <si>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</si>
  <si>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</si>
  <si>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</si>
  <si>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</si>
  <si>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</si>
  <si>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</si>
  <si>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</si>
  <si>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</si>
  <si>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</si>
  <si>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</si>
  <si>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</si>
  <si>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</si>
  <si>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</si>
  <si>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</si>
  <si>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</si>
  <si>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</si>
  <si>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</si>
  <si>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</si>
  <si>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</si>
  <si>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</si>
  <si>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</si>
  <si>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</si>
  <si>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</si>
  <si>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</si>
  <si>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</si>
  <si>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</si>
  <si>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</si>
  <si>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</si>
  <si>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</si>
  <si>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</si>
  <si>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</si>
  <si>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</si>
  <si>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</si>
  <si>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</si>
  <si>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</si>
  <si>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</si>
  <si>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</si>
  <si>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</si>
  <si>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</si>
  <si>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</si>
  <si>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</si>
  <si>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</si>
  <si>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</si>
  <si>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</si>
  <si>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</si>
  <si>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</si>
  <si>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</si>
  <si>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</si>
  <si>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</si>
  <si>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</si>
  <si>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</si>
  <si>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</si>
  <si>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</si>
  <si>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</si>
  <si>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</si>
  <si>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</si>
  <si>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</si>
  <si>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</si>
  <si>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</si>
  <si>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</si>
  <si>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</si>
  <si>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</si>
  <si>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</si>
  <si>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</si>
  <si>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</si>
  <si>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</si>
  <si>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</si>
  <si>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</si>
  <si>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</si>
  <si>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</si>
  <si>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</si>
  <si>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</si>
  <si>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</si>
  <si>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</si>
  <si>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</si>
  <si>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</si>
  <si>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</si>
  <si>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</si>
  <si>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</si>
  <si>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</si>
  <si>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</si>
  <si>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</si>
  <si>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</si>
  <si>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</si>
  <si>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</si>
  <si>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</si>
  <si>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</si>
  <si>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</si>
  <si>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</si>
  <si>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</si>
  <si>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</si>
  <si>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</si>
  <si>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</si>
  <si>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</si>
  <si>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</si>
  <si>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</si>
  <si>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</si>
  <si>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</si>
  <si>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</si>
  <si>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</si>
  <si>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</si>
  <si>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</si>
  <si>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</si>
  <si>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</si>
  <si>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</si>
  <si>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</si>
  <si>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</si>
  <si>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</si>
  <si>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</si>
  <si>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</si>
  <si>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</si>
  <si>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</si>
  <si>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</si>
  <si>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</si>
  <si>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</si>
  <si>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</si>
  <si>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</si>
  <si>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</si>
  <si>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</si>
  <si>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</si>
  <si>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</si>
  <si>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</si>
  <si>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</si>
  <si>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</si>
  <si>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</si>
  <si>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</si>
  <si>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</si>
  <si>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</si>
  <si>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</si>
  <si>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</si>
  <si>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</si>
  <si>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</si>
  <si>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</si>
  <si>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</si>
  <si>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</si>
  <si>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</si>
  <si>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</si>
  <si>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</si>
  <si>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</si>
  <si>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</si>
  <si>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</si>
  <si>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</si>
  <si>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</si>
  <si>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</si>
  <si>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</si>
  <si>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</si>
  <si>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</si>
  <si>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</si>
  <si>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</si>
  <si>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</si>
  <si>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</si>
  <si>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</si>
  <si>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</si>
  <si>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</si>
  <si>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</si>
  <si>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</si>
  <si>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</si>
  <si>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</si>
  <si>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</si>
  <si>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</si>
  <si>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</si>
  <si>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</si>
  <si>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</si>
  <si>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</si>
  <si>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</si>
  <si>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</si>
  <si>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</si>
  <si>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</si>
  <si>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</si>
  <si>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</si>
  <si>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</si>
  <si>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</si>
  <si>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</si>
  <si>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</si>
  <si>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</si>
  <si>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</si>
  <si>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</si>
  <si>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</si>
  <si>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</si>
  <si>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</si>
  <si>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</si>
  <si>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</si>
  <si>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</si>
  <si>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</si>
  <si>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</si>
  <si>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</si>
  <si>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</si>
  <si>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</si>
  <si>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</si>
  <si>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</si>
  <si>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</si>
  <si>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</si>
  <si>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</si>
  <si>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</si>
  <si>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</si>
  <si>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</si>
  <si>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</si>
  <si>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</si>
  <si>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</si>
  <si>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</si>
  <si>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</si>
  <si>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</si>
  <si>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</si>
  <si>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</si>
  <si>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</si>
  <si>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</si>
  <si>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</si>
  <si>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</si>
  <si>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</si>
  <si>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</si>
  <si>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</si>
  <si>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</si>
  <si>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</si>
  <si>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</si>
  <si>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</si>
  <si>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</si>
  <si>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</si>
  <si>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</si>
  <si>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</si>
  <si>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</si>
  <si>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</si>
  <si>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</si>
  <si>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</si>
  <si>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</si>
  <si>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</si>
  <si>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</si>
  <si>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</si>
  <si>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</si>
  <si>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</si>
  <si>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</si>
  <si>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</si>
  <si>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</si>
  <si>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</si>
  <si>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</si>
  <si>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</si>
  <si>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</si>
  <si>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</si>
  <si>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</si>
  <si>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</si>
  <si>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</si>
  <si>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</si>
  <si>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</si>
  <si>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</si>
  <si>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</si>
  <si>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</si>
  <si>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</si>
  <si>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</si>
  <si>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</si>
  <si>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</si>
  <si>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</si>
  <si>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</si>
  <si>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</si>
  <si>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</si>
  <si>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</si>
  <si>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</si>
  <si>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</si>
  <si>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</si>
  <si>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</si>
  <si>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</si>
  <si>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</si>
  <si>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</si>
  <si>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</si>
  <si>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</si>
  <si>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</si>
  <si>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</si>
  <si>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</si>
  <si>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</si>
  <si>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</si>
  <si>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</si>
  <si>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</si>
  <si>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</si>
  <si>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</si>
  <si>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</si>
  <si>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</si>
  <si>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</si>
  <si>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</si>
  <si>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</si>
  <si>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</si>
  <si>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</si>
  <si>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</si>
  <si>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</si>
  <si>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</si>
  <si>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</si>
  <si>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</si>
  <si>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</si>
  <si>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</si>
  <si>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</si>
  <si>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</si>
  <si>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</si>
  <si>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</si>
  <si>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</si>
  <si>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</si>
  <si>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</si>
  <si>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</si>
  <si>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</si>
  <si>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</si>
  <si>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</si>
  <si>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</si>
  <si>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</si>
  <si>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</si>
  <si>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</si>
  <si>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</si>
  <si>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</si>
  <si>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</si>
  <si>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</si>
  <si>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</si>
  <si>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</si>
  <si>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</si>
  <si>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</si>
  <si>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</si>
  <si>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</si>
  <si>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</si>
  <si>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</si>
  <si>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</si>
  <si>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</si>
  <si>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</si>
  <si>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</si>
  <si>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</si>
  <si>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</si>
  <si>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</si>
  <si>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</si>
  <si>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</si>
  <si>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</si>
  <si>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</si>
  <si>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</si>
  <si>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</si>
  <si>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</si>
  <si>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</si>
  <si>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</si>
  <si>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</si>
  <si>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</si>
  <si>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</si>
  <si>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</si>
  <si>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</si>
  <si>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</si>
  <si>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</si>
  <si>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</si>
  <si>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</si>
  <si>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</si>
  <si>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</si>
  <si>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</si>
  <si>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</si>
  <si>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</si>
  <si>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</si>
  <si>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</si>
  <si>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</si>
  <si>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</si>
  <si>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</si>
  <si>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</si>
  <si>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</si>
  <si>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</si>
  <si>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</si>
  <si>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</si>
  <si>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</si>
  <si>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</si>
  <si>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</si>
  <si>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</si>
  <si>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</si>
  <si>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</si>
  <si>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</si>
  <si>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</si>
  <si>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</si>
  <si>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</si>
  <si>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</si>
  <si>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</si>
  <si>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</si>
  <si>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</si>
  <si>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</si>
  <si>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</si>
  <si>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</si>
  <si>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</si>
  <si>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</si>
  <si>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</si>
  <si>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</si>
  <si>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</si>
  <si>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</si>
  <si>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</si>
  <si>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</si>
  <si>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</si>
  <si>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</si>
  <si>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</si>
  <si>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</si>
  <si>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</si>
  <si>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</si>
  <si>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</si>
  <si>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</si>
  <si>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</si>
  <si>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</si>
  <si>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</si>
  <si>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</si>
  <si>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</si>
  <si>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</si>
  <si>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</si>
  <si>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</si>
  <si>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</si>
  <si>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</si>
  <si>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</si>
  <si>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</si>
  <si>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</si>
  <si>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</si>
  <si>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</si>
  <si>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</si>
  <si>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</si>
  <si>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</si>
  <si>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</si>
  <si>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</si>
  <si>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</si>
  <si>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</si>
  <si>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</si>
  <si>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</si>
  <si>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</si>
  <si>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</si>
  <si>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</si>
  <si>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</si>
  <si>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</si>
  <si>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</si>
  <si>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</si>
  <si>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</si>
  <si>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</si>
  <si>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</si>
  <si>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</si>
  <si>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</si>
  <si>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</si>
  <si>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</si>
  <si>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</si>
  <si>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</si>
  <si>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</si>
  <si>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</si>
  <si>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</si>
  <si>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</si>
  <si>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</si>
  <si>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</si>
  <si>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</si>
  <si>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</si>
  <si>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</si>
  <si>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</si>
  <si>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</si>
  <si>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</si>
  <si>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</si>
  <si>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</si>
  <si>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</si>
  <si>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</si>
  <si>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</si>
  <si>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</si>
  <si>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</si>
  <si>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</si>
  <si>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</si>
  <si>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</si>
  <si>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</si>
  <si>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</si>
  <si>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</si>
  <si>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</si>
  <si>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</si>
  <si>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</si>
  <si>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</si>
  <si>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</si>
  <si>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</si>
  <si>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</si>
  <si>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</si>
  <si>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</si>
  <si>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</si>
  <si>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</si>
  <si>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</si>
  <si>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</si>
  <si>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</si>
  <si>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</si>
  <si>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</si>
  <si>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</si>
  <si>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</si>
  <si>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</si>
  <si>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</si>
  <si>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</si>
  <si>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</si>
  <si>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</si>
  <si>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</si>
  <si>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</si>
  <si>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</si>
  <si>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</si>
  <si>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</si>
  <si>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</si>
  <si>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</si>
  <si>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</si>
  <si>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</si>
  <si>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</si>
  <si>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</si>
  <si>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</si>
  <si>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</si>
  <si>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</si>
  <si>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</si>
  <si>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</si>
  <si>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</si>
  <si>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</si>
  <si>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</si>
  <si>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</si>
  <si>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</si>
  <si>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</si>
  <si>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</si>
  <si>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</si>
  <si>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</si>
  <si>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</si>
  <si>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</si>
  <si>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</si>
  <si>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</si>
  <si>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</si>
  <si>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</si>
  <si>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</si>
  <si>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</si>
  <si>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</si>
  <si>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</si>
  <si>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</si>
  <si>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</si>
  <si>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</si>
  <si>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</si>
  <si>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</si>
  <si>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</si>
  <si>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</si>
  <si>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</si>
  <si>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</si>
  <si>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</si>
  <si>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</si>
  <si>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</si>
  <si>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</si>
  <si>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</si>
  <si>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</si>
  <si>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</si>
  <si>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</si>
  <si>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</si>
  <si>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</si>
  <si>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</si>
  <si>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</si>
  <si>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</si>
  <si>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</si>
  <si>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</si>
  <si>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</si>
  <si>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</si>
  <si>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</si>
  <si>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</si>
  <si>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</si>
  <si>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</si>
  <si>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</si>
  <si>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</si>
  <si>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</si>
  <si>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</si>
  <si>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</si>
  <si>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</si>
  <si>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</si>
  <si>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</si>
  <si>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</si>
  <si>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</si>
  <si>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</si>
  <si>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</si>
  <si>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</si>
  <si>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</si>
  <si>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</si>
  <si>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</si>
  <si>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</si>
  <si>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</si>
  <si>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</si>
  <si>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</si>
  <si>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</si>
  <si>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</si>
  <si>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</si>
  <si>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</si>
  <si>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</si>
  <si>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</si>
  <si>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</si>
  <si>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</si>
  <si>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</si>
  <si>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</si>
  <si>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</si>
  <si>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</si>
  <si>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</si>
  <si>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</si>
  <si>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</si>
  <si>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</si>
  <si>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</si>
  <si>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</si>
  <si>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</si>
  <si>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</si>
  <si>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</si>
  <si>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</si>
  <si>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</si>
  <si>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</si>
  <si>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</si>
  <si>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</si>
  <si>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</si>
  <si>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</si>
  <si>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</si>
  <si>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</si>
  <si>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</si>
  <si>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</si>
  <si>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</si>
  <si>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</si>
  <si>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</si>
  <si>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</si>
  <si>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</si>
  <si>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</si>
  <si>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</si>
  <si>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</si>
  <si>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</si>
  <si>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</si>
  <si>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</si>
  <si>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</si>
  <si>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</si>
  <si>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</si>
  <si>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</si>
  <si>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</si>
  <si>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</si>
  <si>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</si>
  <si>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</si>
  <si>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</si>
  <si>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</si>
  <si>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</si>
  <si>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</si>
  <si>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</si>
  <si>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</si>
  <si>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</si>
  <si>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</si>
  <si>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</si>
  <si>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</si>
  <si>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</si>
  <si>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</si>
  <si>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</si>
  <si>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</si>
  <si>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</si>
  <si>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</si>
  <si>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</si>
  <si>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</si>
  <si>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</si>
  <si>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</si>
  <si>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</si>
  <si>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</si>
  <si>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</si>
  <si>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</si>
  <si>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</si>
  <si>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</si>
  <si>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</si>
  <si>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</si>
  <si>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</si>
  <si>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</si>
  <si>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</si>
  <si>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</si>
  <si>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</si>
  <si>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</si>
  <si>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</si>
  <si>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</si>
  <si>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</si>
  <si>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</si>
  <si>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</si>
  <si>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</si>
  <si>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</si>
  <si>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</si>
  <si>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</si>
  <si>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</si>
  <si>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</si>
  <si>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</si>
  <si>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</si>
  <si>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</si>
  <si>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</si>
  <si>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</si>
  <si>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</si>
  <si>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</si>
  <si>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</si>
  <si>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</si>
  <si>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</si>
  <si>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</si>
  <si>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</si>
  <si>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</si>
  <si>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</si>
  <si>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</si>
  <si>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</si>
  <si>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</si>
  <si>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</si>
  <si>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</si>
  <si>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</si>
  <si>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</si>
  <si>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</si>
  <si>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</si>
  <si>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</si>
  <si>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</si>
  <si>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</si>
  <si>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</si>
  <si>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</si>
  <si>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</si>
  <si>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</si>
  <si>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</si>
  <si>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</si>
  <si>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</si>
  <si>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</si>
  <si>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</si>
  <si>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</si>
  <si>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</si>
  <si>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</si>
  <si>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</si>
  <si>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</si>
  <si>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</si>
  <si>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</si>
  <si>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</si>
  <si>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</si>
  <si>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</si>
  <si>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</si>
  <si>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</si>
  <si>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</si>
  <si>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</si>
  <si>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</si>
  <si>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</si>
  <si>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</si>
  <si>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</si>
  <si>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</si>
  <si>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</si>
  <si>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</si>
  <si>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</si>
  <si>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</si>
  <si>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</si>
  <si>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</si>
  <si>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</si>
  <si>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</si>
  <si>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</si>
  <si>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</si>
  <si>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</si>
  <si>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</si>
  <si>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</si>
  <si>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</si>
  <si>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</si>
  <si>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</si>
  <si>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</si>
  <si>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</si>
  <si>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</si>
  <si>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</si>
  <si>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</si>
  <si>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</si>
  <si>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</si>
  <si>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</si>
  <si>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</si>
  <si>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</si>
  <si>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</si>
  <si>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</si>
  <si>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</si>
  <si>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</si>
  <si>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</si>
  <si>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</si>
  <si>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</si>
  <si>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</si>
  <si>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</si>
  <si>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</si>
  <si>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</si>
  <si>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</si>
  <si>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</si>
  <si>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</si>
  <si>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</si>
  <si>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</si>
  <si>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</si>
  <si>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</si>
  <si>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</si>
  <si>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</si>
  <si>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</si>
  <si>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</si>
  <si>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</si>
  <si>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</si>
  <si>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</si>
  <si>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</si>
  <si>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</si>
  <si>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</si>
  <si>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</si>
  <si>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</si>
  <si>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</si>
  <si>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</si>
  <si>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</si>
  <si>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</si>
  <si>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</si>
  <si>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</si>
  <si>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</si>
  <si>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</si>
  <si>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</si>
  <si>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</si>
  <si>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</si>
  <si>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</si>
  <si>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</si>
  <si>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</si>
  <si>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</si>
  <si>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</si>
  <si>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</si>
  <si>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</si>
  <si>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</si>
  <si>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</si>
  <si>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</si>
  <si>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</si>
  <si>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</si>
  <si>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</si>
  <si>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</si>
  <si>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</si>
  <si>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</si>
  <si>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</si>
  <si>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</si>
  <si>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</si>
  <si>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</si>
  <si>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</si>
  <si>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</si>
  <si>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</si>
  <si>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</si>
  <si>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</si>
  <si>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</si>
  <si>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</si>
  <si>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</si>
  <si>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</si>
  <si>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</si>
  <si>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</si>
  <si>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</si>
  <si>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</si>
  <si>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</si>
  <si>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</si>
  <si>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</si>
  <si>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</si>
  <si>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</si>
  <si>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</si>
  <si>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</si>
  <si>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</si>
  <si>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</si>
  <si>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</si>
  <si>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</si>
  <si>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</si>
  <si>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</si>
  <si>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</si>
  <si>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</si>
  <si>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</si>
  <si>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</si>
  <si>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</si>
  <si>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</si>
  <si>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</si>
  <si>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</si>
  <si>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</si>
  <si>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</si>
  <si>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</si>
  <si>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</si>
  <si>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</si>
  <si>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</si>
  <si>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</si>
  <si>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</si>
  <si>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</si>
  <si>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</si>
  <si>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</si>
  <si>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</si>
  <si>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</si>
  <si>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</si>
  <si>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</si>
  <si>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</si>
  <si>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</si>
  <si>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</si>
  <si>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</si>
  <si>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</si>
  <si>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</si>
  <si>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</si>
  <si>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</si>
  <si>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</si>
  <si>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</si>
  <si>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</si>
  <si>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</si>
  <si>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</si>
  <si>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</si>
  <si>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</si>
  <si>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</si>
  <si>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</si>
  <si>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</si>
  <si>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</si>
  <si>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</si>
  <si>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</si>
  <si>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</si>
  <si>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</si>
  <si>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</si>
  <si>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</si>
  <si>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</si>
  <si>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</si>
  <si>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</si>
  <si>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</si>
  <si>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</si>
  <si>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</si>
  <si>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</si>
  <si>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</si>
  <si>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</si>
  <si>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</si>
  <si>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</si>
  <si>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</si>
  <si>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</si>
  <si>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</si>
  <si>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</si>
  <si>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</si>
  <si>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</si>
  <si>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</si>
  <si>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</si>
  <si>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</si>
  <si>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</si>
  <si>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</si>
  <si>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</si>
  <si>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</si>
  <si>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</si>
  <si>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</si>
  <si>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</si>
  <si>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</si>
  <si>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</si>
  <si>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</si>
  <si>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</si>
  <si>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</si>
  <si>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</si>
  <si>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</si>
  <si>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</si>
  <si>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</si>
  <si>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</si>
  <si>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</si>
  <si>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</si>
  <si>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</si>
  <si>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</si>
  <si>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</si>
  <si>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</si>
  <si>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</si>
  <si>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</si>
  <si>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</si>
  <si>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</si>
  <si>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</si>
  <si>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</si>
  <si>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</si>
  <si>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</si>
  <si>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</si>
  <si>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</si>
  <si>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</si>
  <si>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</si>
  <si>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</si>
  <si>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</si>
  <si>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</si>
  <si>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</si>
  <si>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</si>
  <si>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</si>
  <si>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</si>
  <si>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</si>
  <si>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</si>
  <si>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</si>
  <si>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</si>
  <si>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</si>
  <si>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</si>
  <si>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</si>
  <si>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</si>
  <si>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</si>
  <si>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</si>
  <si>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</si>
  <si>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</si>
  <si>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</si>
  <si>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</si>
  <si>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</si>
  <si>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</si>
  <si>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</si>
  <si>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</si>
  <si>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</si>
  <si>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</si>
  <si>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</si>
  <si>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</si>
  <si>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</si>
  <si>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</si>
  <si>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</si>
  <si>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</si>
  <si>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</si>
  <si>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</si>
  <si>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</si>
  <si>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</si>
  <si>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</si>
  <si>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</si>
  <si>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</si>
  <si>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</si>
  <si>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</si>
  <si>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</si>
  <si>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</si>
  <si>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</si>
  <si>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</si>
  <si>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</si>
  <si>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</si>
  <si>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</si>
  <si>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</si>
  <si>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</si>
  <si>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</si>
  <si>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</si>
  <si>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</si>
  <si>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</si>
  <si>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</si>
  <si>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</si>
  <si>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</si>
  <si>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</si>
  <si>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</si>
  <si>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</si>
  <si>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</si>
  <si>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</si>
  <si>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</si>
  <si>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</si>
  <si>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</si>
  <si>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</si>
  <si>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</si>
  <si>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</si>
  <si>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</si>
  <si>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</si>
  <si>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</si>
  <si>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</si>
  <si>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</si>
  <si>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</si>
  <si>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</si>
  <si>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</si>
  <si>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</si>
  <si>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</si>
  <si>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</si>
  <si>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</si>
  <si>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</si>
  <si>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</si>
  <si>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</si>
  <si>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</si>
  <si>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</si>
  <si>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</si>
  <si>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</si>
  <si>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</si>
  <si>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</si>
  <si>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</si>
  <si>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</si>
  <si>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</si>
  <si>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</si>
  <si>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</si>
  <si>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</si>
  <si>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</si>
  <si>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</si>
  <si>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</si>
  <si>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</si>
  <si>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</si>
  <si>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</si>
  <si>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</si>
  <si>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</si>
  <si>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</si>
  <si>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</si>
  <si>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</si>
  <si>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</si>
  <si>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</si>
  <si>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</si>
  <si>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</si>
  <si>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</si>
  <si>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</si>
  <si>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</si>
  <si>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</si>
  <si>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</si>
  <si>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</si>
  <si>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</si>
  <si>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</si>
  <si>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</si>
  <si>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</si>
  <si>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</si>
  <si>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</si>
  <si>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</si>
  <si>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</si>
  <si>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</si>
  <si>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</si>
  <si>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</si>
  <si>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</si>
  <si>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</si>
  <si>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</si>
  <si>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</si>
  <si>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</si>
  <si>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</si>
  <si>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</si>
  <si>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</si>
  <si>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</si>
  <si>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</si>
  <si>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</si>
  <si>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</si>
  <si>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</si>
  <si>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</si>
  <si>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</si>
  <si>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</si>
  <si>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</si>
  <si>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</si>
  <si>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</si>
  <si>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</si>
  <si>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</si>
  <si>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</si>
  <si>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</si>
  <si>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</si>
  <si>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</si>
  <si>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</si>
  <si>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</si>
  <si>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</si>
  <si>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</si>
  <si>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</si>
  <si>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</si>
  <si>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</si>
  <si>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</si>
  <si>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</si>
  <si>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</si>
  <si>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</si>
  <si>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</si>
  <si>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</si>
  <si>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</si>
  <si>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</si>
  <si>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</si>
  <si>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</si>
  <si>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</si>
  <si>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</si>
  <si>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</si>
  <si>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</si>
  <si>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</si>
  <si>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</si>
  <si>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</si>
  <si>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</si>
  <si>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</si>
  <si>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</si>
  <si>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</si>
  <si>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</si>
  <si>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</si>
  <si>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</si>
  <si>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</si>
  <si>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</si>
  <si>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</si>
  <si>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</si>
  <si>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</si>
  <si>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</si>
  <si>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</si>
  <si>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</si>
  <si>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</si>
  <si>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</si>
  <si>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</si>
  <si>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</si>
  <si>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</si>
  <si>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</si>
  <si>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</si>
  <si>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</si>
  <si>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</si>
  <si>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</si>
  <si>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</si>
  <si>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</si>
  <si>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</si>
  <si>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</si>
  <si>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</si>
  <si>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</si>
  <si>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</si>
  <si>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</si>
  <si>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</si>
  <si>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</si>
  <si>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</si>
  <si>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</si>
  <si>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</si>
  <si>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</si>
  <si>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</si>
  <si>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</si>
  <si>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</si>
  <si>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</si>
  <si>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</si>
  <si>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</si>
  <si>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</si>
  <si>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</si>
  <si>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</si>
  <si>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</si>
  <si>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</si>
  <si>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</si>
  <si>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</si>
  <si>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</si>
  <si>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</si>
  <si>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</si>
  <si>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</si>
  <si>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</si>
  <si>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</si>
  <si>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</si>
  <si>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</si>
  <si>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</si>
  <si>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</si>
  <si>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</si>
  <si>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</si>
  <si>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</si>
  <si>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</si>
  <si>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</si>
  <si>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</si>
  <si>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</si>
  <si>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</si>
  <si>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</si>
  <si>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</si>
  <si>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</si>
  <si>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</si>
  <si>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</si>
  <si>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</si>
  <si>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</si>
  <si>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</si>
  <si>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</si>
  <si>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</si>
  <si>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</si>
  <si>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</si>
  <si>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</si>
  <si>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</si>
  <si>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</si>
  <si>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</si>
  <si>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</si>
  <si>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</si>
  <si>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</si>
  <si>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</si>
  <si>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</si>
  <si>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</si>
  <si>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</si>
  <si>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</si>
  <si>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</si>
  <si>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</si>
  <si>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</si>
  <si>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</si>
  <si>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</si>
  <si>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</si>
  <si>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</si>
  <si>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</si>
  <si>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</si>
  <si>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</si>
  <si>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</si>
  <si>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</si>
  <si>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</si>
  <si>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</si>
  <si>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</si>
  <si>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</si>
  <si>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</si>
  <si>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</si>
  <si>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</si>
  <si>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</si>
  <si>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</si>
  <si>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</si>
  <si>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</si>
  <si>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</si>
  <si>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</si>
  <si>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</si>
  <si>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</si>
  <si>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</si>
  <si>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</si>
  <si>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</si>
  <si>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</si>
  <si>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</si>
  <si>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</si>
  <si>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</si>
  <si>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</si>
  <si>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</si>
  <si>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</si>
  <si>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</si>
  <si>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</si>
  <si>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</si>
  <si>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</si>
  <si>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</si>
  <si>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</si>
  <si>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</si>
  <si>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</si>
  <si>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</si>
  <si>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</si>
  <si>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</si>
  <si>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</si>
  <si>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</si>
  <si>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</si>
  <si>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</si>
  <si>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</si>
  <si>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</si>
  <si>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</si>
  <si>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</si>
  <si>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</si>
  <si>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</si>
  <si>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</si>
  <si>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</si>
  <si>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</si>
  <si>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</si>
  <si>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</si>
  <si>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</si>
  <si>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</si>
  <si>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</si>
  <si>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</si>
  <si>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</si>
  <si>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</si>
  <si>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</si>
  <si>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</si>
  <si>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</si>
  <si>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</si>
  <si>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</si>
  <si>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</si>
  <si>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</si>
  <si>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</si>
  <si>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</si>
  <si>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</si>
  <si>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</si>
  <si>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</si>
  <si>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</si>
  <si>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</si>
  <si>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</si>
  <si>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</si>
  <si>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</si>
  <si>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</si>
  <si>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</si>
  <si>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</si>
  <si>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</si>
  <si>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</si>
  <si>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</si>
  <si>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</si>
  <si>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</si>
  <si>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</si>
  <si>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</si>
  <si>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</si>
  <si>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</si>
  <si>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</si>
  <si>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</si>
  <si>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</si>
  <si>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</si>
  <si>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</si>
  <si>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</si>
  <si>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</si>
  <si>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</si>
  <si>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</si>
  <si>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</si>
  <si>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</si>
  <si>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</si>
  <si>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</si>
  <si>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</si>
  <si>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</si>
  <si>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</si>
  <si>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</si>
  <si>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</si>
  <si>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</si>
  <si>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</si>
  <si>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</si>
  <si>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</si>
  <si>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</si>
  <si>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</si>
  <si>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</si>
  <si>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</si>
  <si>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</si>
  <si>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</si>
  <si>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</si>
  <si>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</si>
  <si>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</si>
  <si>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</si>
  <si>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</si>
  <si>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</si>
  <si>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</si>
  <si>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</si>
  <si>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</si>
  <si>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</si>
  <si>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</si>
  <si>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</si>
  <si>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</si>
  <si>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</si>
  <si>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</si>
  <si>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</si>
  <si>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</si>
  <si>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</si>
  <si>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</si>
  <si>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</si>
  <si>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</si>
  <si>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</si>
  <si>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</si>
  <si>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</si>
  <si>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</si>
  <si>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</si>
  <si>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</si>
  <si>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</si>
  <si>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</si>
  <si>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</si>
  <si>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</si>
  <si>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</si>
  <si>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</si>
  <si>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</si>
  <si>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</si>
  <si>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</si>
  <si>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</si>
  <si>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</si>
  <si>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</si>
  <si>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</si>
  <si>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</si>
  <si>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</si>
  <si>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</si>
  <si>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</si>
  <si>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</si>
  <si>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</si>
  <si>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</si>
  <si>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</si>
  <si>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</si>
  <si>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</si>
  <si>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</si>
  <si>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</si>
  <si>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</si>
  <si>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</si>
  <si>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</si>
  <si>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</si>
  <si>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</si>
  <si>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</si>
  <si>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</si>
  <si>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</si>
  <si>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</si>
  <si>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</si>
  <si>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</si>
  <si>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</si>
  <si>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</si>
  <si>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</si>
  <si>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</si>
  <si>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</si>
  <si>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</si>
  <si>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</si>
  <si>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</si>
  <si>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</si>
  <si>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</si>
  <si>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</si>
  <si>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</si>
  <si>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</si>
  <si>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</si>
  <si>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</si>
  <si>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</si>
  <si>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</si>
  <si>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</si>
  <si>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</si>
  <si>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</si>
  <si>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</si>
  <si>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</si>
  <si>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</si>
  <si>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</si>
  <si>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</si>
  <si>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</si>
  <si>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</si>
  <si>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</si>
  <si>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</si>
  <si>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</si>
  <si>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</si>
  <si>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</si>
  <si>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</si>
  <si>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</si>
  <si>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</si>
  <si>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</si>
  <si>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</si>
  <si>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</si>
  <si>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</si>
  <si>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</si>
  <si>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</si>
  <si>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</si>
  <si>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</si>
  <si>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</si>
  <si>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</si>
  <si>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</si>
  <si>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</si>
  <si>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</si>
  <si>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</si>
  <si>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</si>
  <si>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</si>
  <si>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</si>
  <si>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</si>
  <si>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</si>
  <si>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</si>
  <si>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</si>
  <si>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</si>
  <si>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</si>
  <si>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</si>
  <si>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</si>
  <si>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</si>
  <si>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</si>
  <si>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</si>
  <si>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</si>
  <si>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</si>
  <si>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</si>
  <si>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</si>
  <si>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</si>
  <si>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</si>
  <si>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</si>
  <si>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</si>
  <si>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</si>
  <si>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</si>
  <si>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</si>
  <si>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</si>
  <si>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</si>
  <si>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</si>
  <si>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</si>
  <si>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</si>
  <si>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</si>
  <si>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</si>
  <si>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</si>
  <si>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</si>
  <si>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</si>
  <si>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</si>
  <si>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</si>
  <si>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</si>
  <si>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</si>
  <si>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</si>
  <si>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</si>
  <si>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</si>
  <si>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</si>
  <si>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</si>
  <si>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</si>
  <si>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</si>
  <si>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</si>
  <si>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</si>
  <si>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</si>
  <si>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</si>
  <si>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</si>
  <si>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</si>
  <si>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</si>
  <si>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</si>
  <si>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</si>
  <si>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</si>
  <si>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</si>
  <si>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</si>
  <si>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</si>
  <si>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</si>
  <si>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</si>
  <si>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</si>
  <si>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</si>
  <si>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</si>
  <si>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</si>
  <si>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</si>
  <si>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</si>
  <si>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</si>
  <si>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</si>
  <si>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</si>
  <si>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</si>
  <si>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</si>
  <si>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</si>
  <si>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</si>
  <si>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</si>
  <si>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</si>
  <si>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</si>
  <si>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</si>
  <si>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</si>
  <si>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</si>
  <si>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</si>
  <si>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</si>
  <si>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</si>
  <si>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</si>
  <si>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</si>
  <si>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</si>
  <si>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</si>
  <si>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</si>
  <si>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</si>
  <si>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</si>
  <si>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</si>
  <si>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</si>
  <si>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</si>
  <si>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</si>
  <si>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</si>
  <si>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</si>
  <si>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</si>
  <si>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</si>
  <si>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</si>
  <si>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</si>
  <si>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</si>
  <si>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</si>
  <si>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</si>
  <si>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</si>
  <si>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</si>
  <si>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</si>
  <si>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</si>
  <si>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</si>
  <si>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</si>
  <si>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</si>
  <si>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</si>
  <si>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</si>
  <si>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</si>
  <si>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</si>
  <si>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</si>
  <si>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</si>
  <si>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</si>
  <si>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</si>
  <si>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</si>
  <si>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</si>
  <si>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</si>
  <si>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</si>
  <si>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</si>
  <si>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</si>
  <si>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</si>
  <si>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</si>
  <si>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</si>
  <si>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</si>
  <si>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</si>
  <si>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</si>
  <si>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</si>
  <si>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</si>
  <si>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</si>
  <si>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</si>
  <si>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</si>
  <si>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</si>
  <si>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</si>
  <si>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</si>
  <si>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</si>
  <si>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</si>
  <si>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</si>
  <si>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</si>
  <si>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</si>
  <si>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</si>
  <si>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</si>
  <si>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</si>
  <si>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</si>
  <si>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</si>
  <si>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</si>
  <si>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</si>
  <si>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</si>
  <si>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</si>
  <si>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</si>
  <si>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</si>
  <si>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</si>
  <si>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</si>
  <si>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</si>
  <si>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</si>
  <si>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</si>
  <si>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</si>
  <si>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</si>
  <si>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</si>
  <si>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</si>
  <si>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</si>
  <si>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</si>
  <si>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</si>
  <si>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</si>
  <si>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</si>
  <si>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</si>
  <si>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</si>
  <si>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</si>
  <si>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</si>
  <si>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</si>
  <si>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</si>
  <si>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</si>
  <si>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</si>
  <si>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</si>
  <si>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</si>
  <si>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</si>
  <si>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</si>
  <si>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</si>
  <si>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</si>
  <si>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</si>
  <si>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</si>
  <si>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</si>
  <si>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</si>
  <si>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</si>
  <si>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</si>
  <si>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</si>
  <si>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</si>
  <si>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</si>
  <si>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</si>
  <si>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</si>
  <si>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</si>
  <si>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</si>
  <si>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</si>
  <si>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</si>
  <si>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</si>
  <si>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</si>
  <si>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</si>
  <si>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</si>
  <si>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</si>
  <si>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</si>
  <si>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</si>
  <si>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</si>
  <si>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</si>
  <si>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</si>
  <si>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</si>
  <si>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</si>
  <si>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</si>
  <si>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</si>
  <si>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</si>
  <si>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</si>
  <si>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</si>
  <si>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</si>
  <si>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</si>
  <si>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</si>
  <si>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</si>
  <si>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</si>
  <si>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</si>
  <si>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</si>
  <si>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</si>
  <si>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</si>
  <si>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</si>
  <si>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</si>
  <si>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</si>
  <si>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</si>
  <si>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</si>
  <si>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</si>
  <si>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</si>
  <si>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</si>
  <si>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</si>
  <si>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</si>
  <si>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</si>
  <si>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</si>
  <si>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</si>
  <si>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</si>
  <si>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</si>
  <si>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</si>
  <si>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</si>
  <si>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</si>
  <si>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</si>
  <si>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</si>
  <si>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</si>
  <si>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</si>
  <si>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</si>
  <si>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</si>
  <si>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</si>
  <si>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</si>
  <si>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</si>
  <si>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</si>
  <si>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</si>
  <si>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</si>
  <si>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</si>
  <si>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</si>
  <si>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</si>
  <si>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</si>
  <si>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</si>
  <si>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</si>
  <si>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</si>
  <si>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</si>
  <si>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</si>
  <si>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</si>
  <si>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</si>
  <si>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</si>
  <si>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</si>
  <si>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</si>
  <si>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</si>
  <si>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</si>
  <si>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</si>
  <si>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</si>
  <si>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</si>
  <si>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</si>
  <si>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</si>
  <si>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</si>
  <si>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</si>
  <si>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</si>
  <si>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</si>
  <si>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</si>
  <si>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</si>
  <si>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</si>
  <si>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</si>
  <si>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</si>
  <si>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</si>
  <si>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</si>
  <si>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</si>
  <si>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</si>
  <si>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</si>
  <si>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</si>
  <si>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</si>
  <si>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</si>
  <si>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</si>
  <si>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</si>
  <si>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</si>
  <si>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</si>
  <si>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</si>
  <si>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</si>
  <si>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</si>
  <si>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</si>
  <si>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</si>
  <si>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</si>
  <si>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</si>
  <si>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</si>
  <si>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</si>
  <si>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</si>
  <si>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</si>
  <si>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</si>
  <si>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</si>
  <si>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</si>
  <si>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</si>
  <si>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</si>
  <si>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</si>
  <si>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</si>
  <si>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</si>
  <si>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</si>
  <si>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</si>
  <si>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</si>
  <si>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</si>
  <si>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</si>
  <si>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</si>
  <si>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</si>
  <si>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</si>
  <si>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</si>
  <si>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</si>
  <si>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</si>
  <si>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</si>
  <si>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</si>
  <si>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</si>
  <si>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</si>
  <si>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</si>
  <si>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</si>
  <si>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</si>
  <si>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</si>
  <si>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</si>
  <si>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</si>
  <si>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</si>
  <si>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</si>
  <si>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</si>
  <si>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</si>
  <si>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</si>
  <si>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</si>
  <si>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</si>
  <si>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</si>
  <si>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</si>
  <si>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</si>
  <si>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</si>
  <si>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</si>
  <si>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</si>
  <si>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</si>
  <si>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</si>
  <si>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</si>
  <si>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</si>
  <si>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</si>
  <si>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</si>
  <si>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</si>
  <si>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</si>
  <si>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</si>
  <si>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</si>
  <si>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</si>
  <si>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</si>
  <si>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</si>
  <si>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</si>
  <si>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</si>
  <si>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</si>
  <si>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</si>
  <si>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</si>
  <si>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</si>
  <si>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</si>
  <si>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</si>
  <si>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</si>
  <si>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</si>
  <si>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</si>
  <si>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</si>
  <si>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</si>
  <si>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</si>
  <si>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</si>
  <si>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</si>
  <si>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</si>
  <si>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</si>
  <si>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</si>
  <si>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</si>
  <si>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</si>
  <si>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</si>
  <si>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</si>
  <si>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</si>
  <si>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</si>
  <si>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</si>
  <si>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</si>
  <si>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</si>
  <si>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</si>
  <si>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</si>
  <si>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</si>
  <si>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</si>
  <si>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</si>
  <si>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</si>
  <si>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</si>
  <si>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</si>
  <si>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</si>
  <si>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</si>
  <si>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</si>
  <si>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</si>
  <si>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</si>
  <si>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</si>
  <si>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</si>
  <si>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</si>
  <si>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</si>
  <si>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</si>
  <si>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</si>
  <si>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</si>
  <si>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</si>
  <si>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</si>
  <si>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</si>
  <si>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</si>
  <si>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</si>
  <si>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</si>
  <si>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</si>
  <si>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</si>
  <si>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</si>
  <si>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</si>
  <si>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</si>
  <si>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</si>
  <si>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</si>
  <si>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</si>
  <si>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</si>
  <si>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</si>
  <si>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</si>
  <si>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</si>
  <si>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</si>
  <si>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</si>
  <si>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</si>
  <si>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</si>
  <si>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</si>
  <si>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</si>
  <si>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</si>
  <si>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</si>
  <si>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</si>
  <si>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</si>
  <si>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</si>
  <si>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</si>
  <si>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</si>
  <si>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</si>
  <si>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</si>
  <si>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</si>
  <si>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</si>
  <si>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</si>
  <si>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</si>
  <si>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</si>
  <si>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</si>
  <si>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</si>
  <si>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</si>
  <si>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</si>
  <si>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</si>
  <si>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</si>
  <si>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</si>
  <si>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</si>
  <si>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</si>
  <si>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</si>
  <si>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</si>
  <si>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</si>
  <si>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</si>
  <si>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</si>
  <si>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</si>
  <si>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</si>
  <si>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</si>
  <si>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</si>
  <si>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</si>
  <si>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</si>
  <si>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</si>
  <si>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</si>
  <si>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</si>
  <si>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</si>
  <si>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</si>
  <si>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</si>
  <si>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</si>
  <si>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</si>
  <si>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</si>
  <si>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</si>
  <si>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</si>
  <si>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</si>
  <si>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</si>
  <si>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</si>
  <si>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</si>
  <si>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</si>
  <si>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</si>
  <si>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</si>
  <si>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</si>
  <si>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</si>
  <si>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</si>
  <si>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</si>
  <si>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</si>
  <si>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</si>
  <si>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</si>
  <si>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</si>
  <si>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</si>
  <si>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</si>
  <si>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</si>
  <si>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</si>
  <si>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</si>
  <si>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</si>
  <si>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</si>
  <si>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</si>
  <si>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</si>
  <si>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</si>
  <si>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</si>
  <si>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</si>
  <si>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</si>
  <si>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</si>
  <si>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</si>
  <si>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</si>
  <si>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</si>
  <si>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</si>
  <si>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</si>
  <si>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</si>
  <si>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</si>
  <si>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</si>
  <si>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</si>
  <si>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</si>
  <si>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</si>
  <si>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</si>
  <si>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</si>
  <si>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</si>
  <si>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</si>
  <si>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</si>
  <si>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</si>
  <si>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</si>
  <si>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</si>
  <si>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</si>
  <si>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</si>
  <si>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</si>
  <si>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</si>
  <si>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</si>
  <si>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</si>
  <si>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</si>
  <si>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</si>
  <si>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</si>
  <si>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</si>
  <si>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</si>
  <si>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</si>
  <si>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</si>
  <si>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</si>
  <si>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</si>
  <si>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</si>
  <si>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</si>
  <si>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</si>
  <si>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</si>
  <si>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</si>
  <si>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</si>
  <si>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</si>
  <si>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</si>
  <si>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</si>
  <si>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</si>
  <si>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</si>
  <si>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</si>
  <si>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</si>
  <si>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</si>
  <si>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</si>
  <si>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</si>
  <si>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</si>
  <si>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</si>
  <si>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</si>
  <si>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</si>
  <si>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</si>
  <si>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</si>
  <si>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</si>
  <si>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</si>
  <si>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</si>
  <si>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</si>
  <si>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</si>
  <si>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</si>
  <si>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</si>
  <si>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</si>
  <si>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</si>
  <si>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</si>
  <si>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</si>
  <si>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</si>
  <si>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</si>
  <si>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</si>
  <si>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</si>
  <si>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</si>
  <si>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</si>
  <si>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</si>
  <si>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</si>
  <si>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</si>
  <si>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</si>
  <si>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</si>
  <si>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</si>
  <si>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</si>
  <si>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</si>
  <si>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</si>
  <si>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</si>
  <si>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</si>
  <si>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</si>
  <si>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</si>
  <si>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</si>
  <si>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</si>
  <si>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</si>
  <si>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</si>
  <si>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</si>
  <si>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</si>
  <si>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</si>
  <si>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</si>
  <si>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</si>
  <si>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</si>
  <si>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</si>
  <si>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</si>
  <si>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</si>
  <si>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</si>
  <si>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</si>
  <si>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</si>
  <si>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</si>
  <si>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</si>
  <si>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</si>
  <si>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</si>
  <si>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</si>
  <si>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</si>
  <si>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</si>
  <si>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</si>
  <si>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</si>
  <si>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</si>
  <si>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</si>
  <si>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</si>
  <si>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</si>
  <si>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</si>
  <si>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</si>
  <si>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</si>
  <si>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</si>
  <si>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</si>
  <si>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</si>
  <si>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</si>
  <si>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</si>
  <si>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</si>
  <si>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</si>
  <si>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</si>
  <si>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</si>
  <si>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</si>
  <si>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</si>
  <si>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</si>
  <si>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</si>
  <si>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</si>
  <si>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</si>
  <si>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</si>
  <si>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</si>
  <si>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</si>
  <si>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</si>
  <si>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</si>
  <si>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</si>
  <si>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</si>
  <si>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</si>
  <si>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</si>
  <si>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</si>
  <si>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</si>
  <si>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</si>
  <si>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</si>
  <si>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</si>
  <si>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</si>
  <si>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</si>
  <si>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</si>
  <si>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</si>
  <si>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</si>
  <si>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</si>
  <si>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</si>
  <si>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</si>
  <si>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</si>
  <si>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</si>
  <si>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</si>
  <si>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</si>
  <si>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</si>
  <si>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</si>
  <si>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</si>
  <si>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</si>
  <si>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</si>
  <si>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</si>
  <si>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</si>
  <si>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</si>
  <si>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</si>
  <si>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</si>
  <si>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</si>
  <si>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</si>
  <si>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</si>
  <si>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</si>
  <si>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</si>
  <si>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</si>
  <si>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</si>
  <si>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</si>
  <si>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</si>
  <si>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</si>
  <si>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</si>
  <si>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</si>
  <si>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</si>
  <si>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</si>
  <si>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</si>
  <si>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</si>
  <si>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</si>
  <si>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</si>
  <si>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</si>
  <si>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</si>
  <si>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</si>
  <si>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</si>
  <si>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</si>
  <si>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</si>
  <si>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</si>
  <si>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</si>
  <si>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</si>
  <si>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</si>
  <si>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</si>
  <si>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</si>
  <si>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</si>
  <si>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</si>
  <si>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</si>
  <si>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</si>
  <si>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</si>
  <si>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</si>
  <si>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</si>
  <si>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</si>
  <si>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</si>
  <si>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</si>
  <si>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</si>
  <si>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</si>
  <si>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</si>
  <si>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</si>
  <si>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</si>
  <si>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</si>
  <si>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</si>
  <si>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</si>
  <si>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</si>
  <si>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</si>
  <si>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</si>
  <si>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</si>
  <si>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</si>
  <si>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</si>
  <si>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</si>
  <si>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</si>
  <si>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</si>
  <si>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</si>
  <si>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</si>
  <si>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</si>
  <si>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</si>
  <si>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</si>
  <si>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</si>
  <si>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</si>
  <si>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</si>
  <si>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</si>
  <si>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</si>
  <si>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</si>
  <si>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</si>
  <si>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</si>
  <si>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</si>
  <si>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</si>
  <si>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</si>
  <si>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</si>
  <si>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</si>
  <si>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</si>
  <si>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</si>
  <si>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</si>
  <si>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</si>
  <si>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</si>
  <si>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</si>
  <si>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</si>
  <si>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</si>
  <si>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</si>
  <si>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</si>
  <si>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</si>
  <si>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</si>
  <si>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</si>
  <si>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</si>
  <si>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</si>
  <si>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</si>
  <si>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</si>
  <si>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</si>
  <si>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</si>
  <si>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</si>
  <si>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</si>
  <si>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</si>
  <si>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</si>
  <si>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</si>
  <si>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</si>
  <si>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</si>
  <si>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</si>
  <si>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</si>
  <si>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</si>
  <si>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</si>
  <si>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</si>
  <si>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</si>
  <si>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</si>
  <si>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</si>
  <si>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</si>
  <si>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</si>
  <si>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</si>
  <si>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</si>
  <si>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</si>
  <si>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</si>
  <si>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</si>
  <si>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</si>
  <si>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</si>
  <si>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</si>
  <si>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</si>
  <si>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</si>
  <si>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</si>
  <si>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</si>
  <si>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</si>
  <si>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</si>
  <si>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</si>
  <si>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</si>
  <si>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</si>
  <si>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</si>
  <si>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</si>
  <si>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</si>
  <si>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</si>
  <si>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</si>
  <si>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</si>
  <si>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</si>
  <si>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</si>
  <si>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</si>
  <si>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</si>
  <si>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</si>
  <si>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</si>
  <si>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</si>
  <si>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</si>
  <si>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</si>
  <si>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</si>
  <si>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</si>
  <si>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</si>
  <si>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</si>
  <si>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</si>
  <si>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</si>
  <si>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</si>
  <si>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</si>
  <si>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</si>
  <si>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</si>
  <si>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</si>
  <si>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</si>
  <si>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</si>
  <si>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</si>
  <si>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</si>
  <si>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</si>
  <si>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</si>
  <si>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</si>
  <si>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</si>
  <si>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</si>
  <si>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</si>
  <si>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</si>
  <si>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</si>
  <si>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</si>
  <si>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</si>
  <si>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</si>
  <si>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</si>
  <si>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</si>
  <si>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</si>
  <si>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</si>
  <si>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</si>
  <si>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</si>
  <si>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</si>
  <si>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</si>
  <si>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</si>
  <si>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</si>
  <si>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</si>
  <si>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</si>
  <si>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</si>
  <si>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</si>
  <si>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</si>
  <si>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</si>
  <si>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</si>
  <si>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</si>
  <si>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</si>
  <si>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</si>
  <si>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</si>
  <si>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</si>
  <si>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</si>
  <si>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</si>
  <si>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</si>
  <si>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</si>
  <si>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</si>
  <si>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</si>
  <si>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</si>
  <si>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</si>
  <si>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</si>
  <si>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</si>
  <si>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</si>
  <si>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</si>
  <si>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</si>
  <si>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</si>
  <si>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</si>
  <si>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</si>
  <si>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</si>
  <si>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</si>
  <si>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</si>
  <si>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</si>
  <si>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</si>
  <si>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</si>
  <si>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</si>
  <si>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</si>
  <si>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</si>
  <si>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</si>
  <si>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</si>
  <si>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</si>
  <si>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</si>
  <si>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</si>
  <si>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</si>
  <si>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</si>
  <si>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</si>
  <si>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</si>
  <si>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</si>
  <si>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</si>
  <si>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</si>
  <si>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</si>
  <si>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</si>
  <si>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</si>
  <si>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</si>
  <si>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</si>
  <si>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</si>
  <si>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</si>
  <si>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</si>
  <si>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</si>
  <si>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</si>
  <si>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</si>
  <si>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</si>
  <si>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</si>
  <si>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</si>
  <si>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</si>
  <si>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</si>
  <si>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</si>
  <si>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</si>
  <si>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</si>
  <si>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</si>
  <si>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</si>
  <si>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</si>
  <si>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</si>
  <si>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</si>
  <si>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</si>
  <si>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</si>
  <si>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</si>
  <si>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</si>
  <si>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</si>
  <si>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</si>
  <si>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</si>
  <si>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</si>
  <si>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</si>
  <si>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</si>
  <si>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</si>
  <si>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</si>
  <si>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</si>
  <si>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</si>
  <si>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</si>
  <si>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</si>
  <si>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</si>
  <si>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</si>
  <si>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</si>
  <si>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</si>
  <si>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</si>
  <si>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</si>
  <si>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</si>
  <si>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</si>
  <si>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</si>
  <si>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</si>
  <si>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</si>
  <si>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</si>
  <si>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</si>
  <si>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</si>
  <si>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PCM-20251212-00000370</t>
  </si>
  <si>
    <t>ETA 80 min</t>
  </si>
  <si>
    <t>Site connected by PG</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</si>
  <si>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</si>
  <si>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</si>
  <si>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</si>
  <si>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</si>
  <si>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PCM-20251212-00000435</t>
  </si>
  <si>
    <t>15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</si>
  <si>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</si>
  <si>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</si>
  <si>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</si>
  <si>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</si>
  <si>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</si>
  <si>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</si>
  <si>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</si>
  <si>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</si>
  <si>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</si>
  <si>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</si>
  <si>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</si>
  <si>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</si>
  <si>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</si>
  <si>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PCM-20251212-00000294</t>
  </si>
  <si>
    <t xml:space="preserve">site located inside Military base , access issue / team will check at 8 AM / team engaged to check / ETA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</si>
</sst>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9" totalsRowShown="0" headerRowDxfId="97" dataDxfId="96" headerRowBorderDxfId="94" tableBorderDxfId="95" totalsRowBorderDxfId="93">
  <autoFilter ref="A1:L12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7" totalsRowShown="0" headerRowDxfId="80" dataDxfId="79" headerRowBorderDxfId="77" tableBorderDxfId="78" totalsRowBorderDxfId="76">
  <autoFilter ref="A1:L20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7" dataDxfId="46" headerRowBorderDxfId="44" tableBorderDxfId="45" totalsRowBorderDxfId="43">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8" totalsRowShown="0" headerRowDxfId="30" dataDxfId="29" headerRowBorderDxfId="27" tableBorderDxfId="28">
  <autoFilter ref="A1:M6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7" totalsRowShown="0" headerRowDxfId="13" tableBorderDxfId="12">
  <autoFilter ref="A1:L34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340.42596898147895</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46003.374394907405</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46003.374394907405</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46003.374394907405</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46003.374394907405</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46003.374394907405</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46003.374394907405</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46003.374394907405</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46003.374394907405</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46003.374394907405</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46003.374394907405</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46003.374394907405</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46003.374394907405</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46003.374394907405</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46003.374394907405</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46003.374394907405</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46003.374394907405</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46003.374394907405</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46003.374394907405</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46003.374394907405</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46003.374394907405</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46003.374394907405</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46003.374394907405</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46003.374394907405</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46003.374394907405</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46003.374394907405</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46003.374394907405</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46003.374394907405</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46003.374394907405</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46003.374394907405</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46003.374394907405</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46003.374394907405</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46003.374394907405</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46003.374394907405</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46003.374394907405</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46003.374394907405</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46003.374394907405</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46003.374394907405</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46003.374394907405</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46003.374394907405</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46003.374394907405</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46003.374394907405</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46003.374394907405</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46003.374394907405</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46003.374394907405</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46003.374394907405</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46003.374394907405</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46003.374394907405</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46003.374394907405</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46003.374394907405</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46003.374394907405</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46003.374394907405</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46003.374394907405</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46003.374394907405</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46003.374394907405</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46003.374394907405</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46003.374394907405</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46003.374394907405</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46003.374394907405</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46003.374394907405</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46003.374394907405</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46003.374394907405</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46003.374394907405</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46003.374394907405</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46003.374394907405</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46003.374394907405</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46003.374394907405</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46003.374394907405</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46003.374394907405</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46003.374394907405</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46003.374394907405</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46003.374394907405</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46003.374394907405</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46003.374394907405</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46003.374394907405</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46003.374394907405</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46003.374394907405</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46003.374394907405</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46003.374394907405</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46003.374394907405</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46003.374394907405</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46003.374394907405</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46003.374394907405</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46003.374394907405</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46003.374394907405</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46003.374394907405</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46003.374394907405</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46003.374394907405</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46003.374394907405</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46003.374394907405</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46003.374394907405</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46003.374394907405</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46003.374394907405</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46003.374394907405</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46003.374394907405</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46003.374394907405</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46003.374394907405</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46003.374394907405</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46003.374394907405</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46003.374394907405</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46003.374394907405</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46003.374394907405</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46003.374394907405</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46003.374394907405</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46003.374394907405</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46003.374394907405</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46003.374394907405</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46003.374394907405</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46003.374394907405</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46003.374394907405</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46003.374394907405</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46003.374394907405</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46003.374394907405</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46003.374394907405</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46003.374394907405</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46003.374394907405</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46003.374394907405</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46003.374394907405</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46003.374394907405</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46003.374394907405</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46003.374394907405</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46003.374394907405</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46003.374394907405</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46003.374394907405</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46003.374394907405</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46003.374394907405</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46003.374394907405</v>
      </c>
      <c r="H128" s="121"/>
      <c r="I128" s="123" t="str">
        <f>IFERROR(VLOOKUP(D128,DB!A:F,6,0),"")</f>
        <v/>
      </c>
      <c r="J128" s="123" t="str">
        <f>IFERROR(VLOOKUP(D128,DB!A:G,7,0),"")</f>
        <v/>
      </c>
      <c r="K128" s="119"/>
      <c r="L128" s="118" t="str">
        <f>IFERROR(VLOOKUP(D128,DB!A:I,9,0),"")</f>
        <v/>
      </c>
    </row>
    <row r="129" spans="1:12" ht="15" customHeight="1">
      <c r="A129" s="124"/>
      <c r="B129" s="123" t="str">
        <f>IFERROR(VLOOKUP(D129,DB!A:K,11,0),"")</f>
        <v/>
      </c>
      <c r="C129" s="123"/>
      <c r="D129" s="56"/>
      <c r="E129" s="122"/>
      <c r="F129" s="121"/>
      <c r="G129" s="120">
        <f ca="1">IFERROR(NOW()-F129,"-")</f>
        <v>46003.374394907405</v>
      </c>
      <c r="H129" s="121"/>
      <c r="I129" s="123" t="str">
        <f>IFERROR(VLOOKUP(D129,DB!A:F,6,0),"")</f>
        <v/>
      </c>
      <c r="J129" s="123" t="str">
        <f>IFERROR(VLOOKUP(D129,DB!A:G,7,0),"")</f>
        <v/>
      </c>
      <c r="K129" s="119"/>
      <c r="L129" s="118" t="str">
        <f>IFERROR(VLOOKUP(D129,DB!A:I,9,0),"")</f>
        <v/>
      </c>
    </row>
  </sheetData>
  <customSheetViews>
    <customSheetView guid="{F6042A99-DD27-4453-835D-0834D95730CC}" filter="1" showAutoFilter="1">
      <pageMargins left="0" right="0" top="0" bottom="0" header="0" footer="0"/>
      <autoFilter ref="B1:M1" xr:uid="{6F861A52-4DF8-46D6-A53F-24199F80D5B2}"/>
    </customSheetView>
  </customSheetViews>
  <dataValidations count="2">
    <dataValidation allowBlank="1" showInputMessage="1" showErrorMessage="1" sqref="E1" xr:uid="{5DBA255D-CDD9-49FB-AD3C-AF70AB4EE696}"/>
    <dataValidation type="list" allowBlank="1" showInputMessage="1" showErrorMessage="1" sqref="E2:E12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7"/>
  <sheetViews>
    <sheetView workbookViewId="0">
      <selection activeCell="K6" sqref="K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178.37455694444361</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18.986975925923616</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6.0190129629627336</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2.5424851851857966</v>
      </c>
      <c r="H6" s="97">
        <v>46001.70820601852</v>
      </c>
      <c r="I6" s="18" t="str">
        <f>IFERROR(VLOOKUP(D6,DB!A:F,6,0),"")</f>
        <v>SCECO-Rental-Genset</v>
      </c>
      <c r="J6" s="18" t="str">
        <f>IFERROR(VLOOKUP(D6,DB!A:G,7,0),"")</f>
        <v>In progress</v>
      </c>
      <c r="K6" s="19" t="s">
        <v>39120</v>
      </c>
      <c r="L6" s="18" t="str">
        <f>IFERROR(VLOOKUP(D6,DB!A:I,9,0),"")</f>
        <v>Latis</v>
      </c>
    </row>
    <row r="7" spans="1:12" ht="31.5" customHeight="1">
      <c r="A7" s="96" t="s">
        <v>39121</v>
      </c>
      <c r="B7" s="18" t="str">
        <f>IFERROR(VLOOKUP(D7,DB!A:K,11,0),"")</f>
        <v>R2</v>
      </c>
      <c r="C7" s="18">
        <v>1</v>
      </c>
      <c r="D7" s="18" t="s">
        <v>23544</v>
      </c>
      <c r="E7" s="81" t="s">
        <v>39106</v>
      </c>
      <c r="F7" s="97">
        <v>46003.329212962963</v>
      </c>
      <c r="G7" s="98">
        <f ca="1">IFERROR(NOW()-F7,"-")</f>
        <v>4.5181944442447275E-2</v>
      </c>
      <c r="H7" s="97">
        <v>46003.321608796294</v>
      </c>
      <c r="I7" s="18" t="str">
        <f>IFERROR(VLOOKUP(D7,DB!A:F,6,0),"")</f>
        <v>SCECO</v>
      </c>
      <c r="J7" s="18" t="str">
        <f>IFERROR(VLOOKUP(D7,DB!A:G,7,0),"")</f>
        <v>Vandalized</v>
      </c>
      <c r="K7" s="19" t="s">
        <v>39122</v>
      </c>
      <c r="L7" s="18" t="str">
        <f>IFERROR(VLOOKUP(D7,DB!A:I,9,0),"")</f>
        <v>Latis</v>
      </c>
    </row>
    <row r="8" spans="1:12" ht="31.5" customHeight="1">
      <c r="A8" s="96"/>
      <c r="B8" s="18" t="str">
        <f>IFERROR(VLOOKUP(D8,DB!A:K,11,0),"")</f>
        <v>R2</v>
      </c>
      <c r="C8" s="18"/>
      <c r="D8" s="18" t="s">
        <v>21801</v>
      </c>
      <c r="E8" s="81"/>
      <c r="F8" s="97"/>
      <c r="G8" s="98">
        <f ca="1">IFERROR(NOW()-F8,"-")</f>
        <v>46003.374394907405</v>
      </c>
      <c r="H8" s="97"/>
      <c r="I8" s="18" t="str">
        <f>IFERROR(VLOOKUP(D8,DB!A:F,6,0),"")</f>
        <v>SCECO</v>
      </c>
      <c r="J8" s="18" t="str">
        <f>IFERROR(VLOOKUP(D8,DB!A:G,7,0),"")</f>
        <v>Good</v>
      </c>
      <c r="K8" s="19" t="s">
        <v>39123</v>
      </c>
      <c r="L8" s="18" t="str">
        <f>IFERROR(VLOOKUP(D8,DB!A:I,9,0),"")</f>
        <v>Latis</v>
      </c>
    </row>
    <row r="9" spans="1:12" ht="31.5" customHeight="1">
      <c r="A9" s="96"/>
      <c r="B9" s="18" t="str">
        <f>IFERROR(VLOOKUP(D9,DB!A:K,11,0),"")</f>
        <v/>
      </c>
      <c r="C9" s="18"/>
      <c r="D9" s="18"/>
      <c r="E9" s="81"/>
      <c r="F9" s="97"/>
      <c r="G9" s="98">
        <f ca="1">IFERROR(NOW()-F9,"-")</f>
        <v>46003.374394907405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46003.374394907405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46003.374394907405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46003.374394907405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46003.374394907405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46003.374394907405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46003.374394907405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46003.374394907405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46003.374394907405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46003.374394907405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46003.374394907405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46003.374394907405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46003.374394907405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46003.374394907405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46003.374394907405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46003.374394907405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46003.374394907405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46003.374394907405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46003.374394907405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46003.374394907405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46003.374394907405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46003.374394907405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46003.374394907405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46003.374394907405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46003.374394907405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46003.374394907405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46003.374394907405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46003.374394907405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46003.374394907405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46003.374394907405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46003.374394907405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46003.374394907405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46003.374394907405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46003.374394907405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46003.374394907405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46003.374394907405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46003.374394907405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46003.374394907405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46003.374394907405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46003.374394907405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46003.374394907405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46003.374394907405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46003.374394907405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46003.374394907405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46003.374394907405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46003.374394907405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46003.374394907405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46003.374394907405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46003.374394907405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46003.374394907405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46003.374394907405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46003.374394907405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46003.374394907405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46003.374394907405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46003.374394907405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46003.374394907405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46003.374394907405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46003.374394907405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46003.374394907405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46003.374394907405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46003.374394907405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46003.374394907405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46003.374394907405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46003.374394907405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46003.374394907405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46003.374394907405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46003.374394907405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46003.374394907405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46003.374394907405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46003.374394907405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46003.374394907405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46003.374394907405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46003.374394907405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46003.374394907405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46003.374394907405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46003.374394907405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46003.374394907405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46003.374394907405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46003.374394907405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46003.374394907405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46003.374394907405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46003.374394907405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46003.374394907405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46003.374394907405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46003.374394907405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46003.374394907405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46003.374394907405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46003.374394907405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46003.374394907405</v>
      </c>
      <c r="H97" s="97"/>
      <c r="I97" s="18" t="str">
        <f>IFERROR(VLOOKUP(D97,DB!A:F,6,0),"")</f>
        <v/>
      </c>
      <c r="J97" s="18" t="str">
        <f>IFERROR(VLOOKUP(D97,DB!A:G,7,0),"")</f>
        <v/>
      </c>
      <c r="K97" s="19"/>
      <c r="L97" s="18" t="str">
        <f>IFERROR(VLOOKUP(D97,DB!A:I,9,0),"")</f>
        <v/>
      </c>
    </row>
    <row r="98" spans="1:12" ht="31.5" customHeight="1">
      <c r="A98" s="144"/>
      <c r="B98" s="145" t="str">
        <f>IFERROR(VLOOKUP(D98,DB!A:K,11,0),"")</f>
        <v/>
      </c>
      <c r="C98" s="145"/>
      <c r="D98" s="145"/>
      <c r="E98" s="145"/>
      <c r="F98" s="146"/>
      <c r="G98" s="147">
        <f ca="1">IFERROR(NOW()-F98,"-")</f>
        <v>46003.374394907405</v>
      </c>
      <c r="H98" s="146"/>
      <c r="I98" s="145" t="str">
        <f>IFERROR(VLOOKUP(D98,DB!A:F,6,0),"")</f>
        <v/>
      </c>
      <c r="J98" s="145" t="str">
        <f>IFERROR(VLOOKUP(D98,DB!A:G,7,0),"")</f>
        <v/>
      </c>
      <c r="K98" s="148"/>
      <c r="L98" s="145" t="str">
        <f>IFERROR(VLOOKUP(D98,DB!A:I,9,0),"")</f>
        <v/>
      </c>
    </row>
    <row r="99" spans="1:12" ht="31.5" customHeight="1">
      <c r="A99" s="96"/>
      <c r="B99" s="18" t="str">
        <f>IFERROR(VLOOKUP(D99,DB!A:K,11,0),"")</f>
        <v/>
      </c>
      <c r="C99" s="18"/>
      <c r="D99" s="18"/>
      <c r="E99" s="18"/>
      <c r="F99" s="97"/>
      <c r="G99" s="98">
        <f ca="1">IFERROR(NOW()-F99,"-")</f>
        <v>46003.374394907405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46003.374394907405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46003.374394907405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46003.374394907405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46003.374394907405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46003.374394907405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46003.374394907405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46003.374394907405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46003.374394907405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46003.374394907405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46003.374394907405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46003.374394907405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46003.374394907405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46003.374394907405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46003.374394907405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46003.374394907405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46003.374394907405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46003.374394907405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46003.374394907405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46003.374394907405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46003.374394907405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46003.374394907405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46003.374394907405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46003.374394907405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46003.374394907405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46003.374394907405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46003.374394907405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46003.374394907405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46003.374394907405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46003.374394907405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46003.374394907405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46003.374394907405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46003.374394907405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46003.374394907405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46003.374394907405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46003.374394907405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46003.374394907405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46003.374394907405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46003.374394907405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46003.374394907405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46003.374394907405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46003.374394907405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46003.374394907405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46003.374394907405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46003.374394907405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46003.374394907405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46003.374394907405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46003.374394907405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46003.374394907405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46003.374394907405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46003.374394907405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46003.374394907405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46003.374394907405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46003.374394907405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46003.374394907405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46003.374394907405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46003.374394907405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46003.374394907405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46003.374394907405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46003.374394907405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46003.374394907405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46003.374394907405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46003.374394907405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46003.374394907405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46003.374394907405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46003.374394907405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46003.374394907405</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46003.374394907405</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46003.374394907405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46003.374394907405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46003.374394907405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46003.374394907405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46003.374394907405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46003.374394907405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46003.374394907405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46003.374394907405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46003.374394907405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46003.374394907405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46003.374394907405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46003.374394907405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46003.374394907405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46003.374394907405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46003.374394907405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46003.374394907405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46003.374394907405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46003.374394907405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46003.374394907405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46003.374394907405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46003.374394907405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46003.374394907405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46003.374394907405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46003.374394907405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46003.374394907405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46003.374394907405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46003.374394907405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46003.374394907405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46003.374394907405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46003.374394907405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46003.374394907405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46003.374394907405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46003.374394907405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46003.374394907405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46003.374394907405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46003.374394907405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46003.374394907405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46003.374394907405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46003.374394907405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46003.374394907405</v>
      </c>
      <c r="H206" s="97"/>
      <c r="I206" s="18" t="str">
        <f>IFERROR(VLOOKUP(D206,DB!A:F,6,0),"")</f>
        <v/>
      </c>
      <c r="J206" s="18" t="str">
        <f>IFERROR(VLOOKUP(D206,DB!A:G,7,0),"")</f>
        <v/>
      </c>
      <c r="K206" s="19"/>
      <c r="L206" s="18" t="str">
        <f>IFERROR(VLOOKUP(D206,DB!A:I,9,0),"")</f>
        <v/>
      </c>
    </row>
    <row r="207" spans="1:12" ht="31.5" customHeight="1">
      <c r="A207" s="144"/>
      <c r="B207" s="145" t="str">
        <f>IFERROR(VLOOKUP(D207,DB!A:K,11,0),"")</f>
        <v/>
      </c>
      <c r="C207" s="145"/>
      <c r="D207" s="145"/>
      <c r="E207" s="145"/>
      <c r="F207" s="146"/>
      <c r="G207" s="147">
        <f ca="1">IFERROR(NOW()-F207,"-")</f>
        <v>46003.374394907405</v>
      </c>
      <c r="H207" s="146"/>
      <c r="I207" s="145" t="str">
        <f>IFERROR(VLOOKUP(D207,DB!A:F,6,0),"")</f>
        <v/>
      </c>
      <c r="J207" s="145" t="str">
        <f>IFERROR(VLOOKUP(D207,DB!A:G,7,0),"")</f>
        <v/>
      </c>
      <c r="K207" s="148"/>
      <c r="L207" s="145" t="str">
        <f>IFERROR(VLOOKUP(D207,DB!A:I,9,0),"")</f>
        <v/>
      </c>
    </row>
  </sheetData>
  <dataValidations count="2">
    <dataValidation allowBlank="1" showInputMessage="1" showErrorMessage="1" sqref="E1" xr:uid="{4D935161-CDD3-4592-B877-3FB59C99E142}"/>
    <dataValidation type="list" allowBlank="1" showInputMessage="1" showErrorMessage="1" sqref="E3:E7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46003.374394907405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46003.374394907405</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46003.374394907405</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46003.374394907405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46003.374394907405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46003.374394907405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46003.374394907405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46003.374394907405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46003.374394907405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46003.374394907405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46003.374394907405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46003.374394907405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46003.374394907405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46003.374394907405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46003.374394907405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46003.374394907405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46003.374394907405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46003.374394907405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46003.374394907405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46003.374394907405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46003.374394907405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46003.374394907405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46003.374394907405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46003.374394907405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46003.374394907405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46003.374394907405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46003.374394907405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46003.374394907405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46003.374394907405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46003.374394907405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46003.374394907405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46003.374394907405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46003.374394907405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46003.374394907405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46003.374394907405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46003.374394907405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46003.374394907405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46003.374394907405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46003.374394907405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46003.374394907405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46003.374394907405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46003.374394907405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46003.374394907405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46003.374394907405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46003.374394907405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46003.374394907405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46003.374394907405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46003.374394907405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46003.374394907405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46003.374394907405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46003.374394907405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46003.374394907405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46003.374394907405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46003.374394907405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46003.374394907405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46003.374394907405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46003.374394907405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46003.374394907405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46003.374394907405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46003.374394907405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46003.374394907405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46003.374394907405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46003.374394907405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46003.374394907405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46003.374394907405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46003.374394907405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46003.374394907405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46003.374394907405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46003.374394907405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46003.374394907405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46003.374394907405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46003.374394907405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46003.374394907405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46003.374394907405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46003.374394907405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46003.374394907405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46003.374394907405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46003.374394907405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46003.374394907405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46003.374394907405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46003.374394907405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46003.374394907405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46003.374394907405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46003.374394907405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46003.374394907405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46003.374394907405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46003.374394907405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46003.374394907405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46003.374394907405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46003.374394907405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46003.374394907405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46003.374394907405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46003.374394907405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46003.374394907405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46003.374394907405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46003.374394907405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46003.374394907405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46003.374394907405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46003.374394907405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46003.374394907405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46003.374394907405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46003.374394907405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46003.374394907405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46003.374394907405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46003.374394907405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46003.374394907405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46003.374394907405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46003.374394907405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46003.374394907405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46003.374394907405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46003.374394907405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46003.374394907405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46003.374394907405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46003.374394907405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46003.374394907405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46003.374394907405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46003.374394907405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46003.374394907405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46003.374394907405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46003.374394907405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46003.374394907405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46003.374394907405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46003.374394907405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46003.374394907405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46003.374394907405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46003.374394907405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46003.374394907405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46003.374394907405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46003.374394907405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46003.374394907405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46003.374394907405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46003.374394907405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46003.374394907405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46003.374394907405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46003.374394907405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46003.374394907405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46003.374394907405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46003.374394907405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46003.374394907405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46003.374394907405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46003.374394907405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46003.374394907405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46003.374394907405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46003.374394907405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46003.374394907405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46003.374394907405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46003.374394907405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46003.374394907405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46003.374394907405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46003.374394907405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46003.374394907405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46003.374394907405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46003.374394907405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46003.374394907405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46003.374394907405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46003.374394907405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46003.374394907405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46003.374394907405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46003.374394907405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46003.374394907405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46003.374394907405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46003.374394907405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46003.374394907405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46003.374394907405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46003.374394907405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46003.374394907405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46003.374394907405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46003.374394907405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46003.374394907405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46003.374394907405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46003.374394907405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46003.374394907405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46003.374394907405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46003.374394907405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46003.374394907405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46003.374394907405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46003.374394907405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46003.374394907405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46003.374394907405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46003.374394907405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46003.374394907405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46003.374394907405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46003.374394907405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46003.374394907405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46003.374394907405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46003.374394907405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46003.374394907405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46003.374394907405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46003.374394907405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46003.374394907405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46003.374394907405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46003.374394907405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46003.374394907405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46003.374394907405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46003.374394907405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46003.374394907405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46003.374394907405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46003.374394907405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46003.374394907405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46003.374394907405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46003.374394907405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46003.374394907405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46003.374394907405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46003.374394907405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46003.374394907405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46003.374394907405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46003.374394907405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46003.374394907405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46003.374394907405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46003.374394907405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46003.374394907405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46003.374394907405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46003.374394907405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46003.374394907405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46003.374394907405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46003.374394907405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46003.374394907405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46003.374394907405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46003.374394907405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46003.374394907405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46003.374394907405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46003.374394907405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46003.374394907405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46003.374394907405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46003.374394907405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46003.374394907405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46003.374394907405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46003.374394907405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46003.374394907405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46003.374394907405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46003.374394907405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46003.374394907405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46003.374394907405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46003.374394907405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46003.374394907405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46003.374394907405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46003.374394907405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46003.374394907405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46003.374394907405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46003.374394907405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46003.374394907405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46003.374394907405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46003.374394907405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46003.374394907405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46003.374394907405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46003.374394907405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46003.374394907405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46003.374394907405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46003.374394907405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46003.374394907405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46003.374394907405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46003.374394907405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46003.374394907405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46003.374394907405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46003.374394907405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46003.374394907405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46003.374394907405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46003.374394907405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46003.374394907405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46003.374394907405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46003.374394907405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46003.374394907405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46003.374394907405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46003.374394907405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46003.374394907405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46003.374394907405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46003.374394907405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46003.374394907405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46003.374394907405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46003.374394907405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46003.374394907405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46003.374394907405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46003.374394907405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46003.374394907405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46003.374394907405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46003.374394907405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46003.374394907405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46003.374394907405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46003.374394907405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46003.374394907405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46003.374394907405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46003.374394907405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46003.374394907405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46003.374394907405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46003.374394907405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46003.374394907405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46003.374394907405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46003.374394907405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46003.374394907405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46003.374394907405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46003.374394907405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46003.374394907405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46003.374394907405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46003.374394907405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46003.374394907405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46003.374394907405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46003.374394907405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46003.374394907405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46003.374394907405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46003.374394907405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46003.374394907405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46003.374394907405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46003.374394907405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46003.374394907405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46003.374394907405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46003.374394907405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46003.374394907405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46003.374394907405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46003.374394907405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46003.374394907405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46003.374394907405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46003.374394907405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46003.374394907405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46003.374394907405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46003.374394907405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46003.374394907405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46003.374394907405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46003.374394907405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46003.374394907405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46003.374394907405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46003.374394907405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46003.374394907405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46003.374394907405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46003.374394907405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46003.374394907405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46003.374394907405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46003.374394907405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46003.374394907405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46003.374394907405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46003.374394907405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46003.374394907405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46003.374394907405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46003.374394907405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46003.374394907405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46003.374394907405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46003.374394907405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46003.374394907405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46003.374394907405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46003.374394907405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46003.374394907405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46003.374394907405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46003.374394907405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46003.374394907405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46003.374394907405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46003.374394907405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46003.374394907405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46003.374394907405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46003.374394907405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46003.374394907405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46003.374394907405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46003.374394907405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46003.374394907405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46003.374394907405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46003.374394907405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46003.374394907405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46003.374394907405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46003.374394907405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46003.374394907405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46003.374394907405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46003.374394907405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46003.374394907405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46003.374394907405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46003.374394907405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46003.374394907405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46003.374394907405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46003.374394907405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46003.374394907405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46003.374394907405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46003.374394907405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46003.374394907405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46003.374394907405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46003.374394907405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46003.374394907405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46003.374394907405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46003.374394907405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46003.374394907405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46003.374394907405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46003.374394907405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46003.374394907405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46003.374394907405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46003.374394907405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46003.374394907405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46003.374394907405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46003.374394907405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46003.374394907405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46003.374394907405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46003.374394907405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46003.374394907405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46003.374394907405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46003.374394907405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46003.374394907405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46003.374394907405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46003.374394907405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46003.374394907405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46003.374394907405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46003.374394907405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46003.374394907405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46003.374394907405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46003.374394907405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46003.374394907405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46003.374394907405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46003.374394907405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46003.374394907405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46003.374394907405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46003.374394907405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46003.374394907405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46003.374394907405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46003.374394907405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46003.374394907405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46003.374394907405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46003.374394907405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46003.374394907405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46003.374394907405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46003.374394907405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46003.374394907405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46003.374394907405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46003.374394907405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46003.374394907405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46003.374394907405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46003.374394907405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46003.374394907405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46003.374394907405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46003.374394907405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46003.374394907405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46003.374394907405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46003.374394907405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46003.374394907405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46003.374394907405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46003.374394907405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46003.374394907405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46003.374394907405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46003.374394907405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46003.374394907405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46003.374394907405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46003.374394907405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46003.374394907405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46003.374394907405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46003.374394907405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46003.374394907405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46003.374394907405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46003.374394907405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46003.374394907405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46003.374394907405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46003.374394907405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46003.374394907405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46003.374394907405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46003.374394907405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46003.374394907405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46003.374394907405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46003.374394907405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46003.374394907405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46003.374394907405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46003.374394907405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46003.374394907405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46003.374394907405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46003.374394907405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46003.374394907405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46003.374394907405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46003.374394907405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46003.374394907405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46003.374394907405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46003.374394907405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46003.374394907405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46003.374394907405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46003.374394907405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46003.374394907405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46003.374394907405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46003.374394907405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46003.374394907405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46003.374394907405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46003.374394907405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46003.374394907405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46003.374394907405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46003.374394907405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46003.374394907405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46003.374394907405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46003.374394907405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46003.374394907405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46003.374394907405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46003.374394907405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46003.374394907405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46003.374394907405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46003.374394907405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46003.374394907405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46003.374394907405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46003.374394907405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46003.374394907405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46003.374394907405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46003.374394907405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46003.374394907405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46003.374394907405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46003.374394907405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46003.374394907405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46003.374394907405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46003.374394907405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46003.374394907405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46003.374394907405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46003.374394907405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46003.374394907405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46003.374394907405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46003.374394907405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46003.374394907405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46003.374394907405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46003.374394907405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46003.374394907405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46003.374394907405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46003.374394907405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46003.374394907405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46003.374394907405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46003.374394907405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46003.374394907405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46003.374394907405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46003.374394907405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46003.374394907405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46003.374394907405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46003.374394907405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46003.374394907405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46003.374394907405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46003.374394907405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46003.374394907405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46003.374394907405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46003.374394907405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46003.374394907405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46003.374394907405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46003.374394907405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46003.374394907405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46003.374394907405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46003.374394907405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46003.374394907405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46003.374394907405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46003.374394907405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46003.374394907405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46003.374394907405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46003.374394907405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46003.374394907405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46003.374394907405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46003.374394907405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46003.374394907405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46003.374394907405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46003.374394907405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46003.374394907405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46003.374394907405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46003.374394907405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46003.374394907405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46003.374394907405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46003.374394907405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46003.374394907405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46003.374394907405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46003.374394907405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46003.374394907405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46003.374394907405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46003.374394907405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46003.374394907405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46003.374394907405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46003.374394907405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46003.374394907405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46003.374394907405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46003.374394907405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46003.374394907405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46003.374394907405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46003.374394907405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46003.374394907405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46003.374394907405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46003.374394907405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46003.374394907405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46003.374394907405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46003.374394907405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46003.374394907405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46003.374394907405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46003.374394907405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46003.374394907405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46003.374394907405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46003.374394907405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46003.374394907405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46003.374394907405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46003.374394907405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46003.374394907405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46003.374394907405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46003.374394907405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46003.374394907405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46003.374394907405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46003.374394907405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46003.374394907405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46003.374394907405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46003.374394907405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46003.374394907405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46003.374394907405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46003.374394907405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46003.374394907405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46003.374394907405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46003.374394907405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46003.374394907405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46003.374394907405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46003.374394907405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46003.374394907405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46003.374394907405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46003.374394907405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46003.374394907405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46003.374394907405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46003.374394907405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46003.374394907405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46003.374394907405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46003.374394907405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46003.374394907405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46003.374394907405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46003.374394907405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46003.374394907405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46003.374394907405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46003.374394907405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46003.374394907405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46003.374394907405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46003.374394907405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46003.374394907405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46003.374394907405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46003.374394907405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46003.374394907405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46003.374394907405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46003.374394907405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46003.374394907405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46003.374394907405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46003.374394907405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46003.374394907405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46003.374394907405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46003.374394907405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46003.374394907405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46003.374394907405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46003.374394907405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46003.374394907405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46003.374394907405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46003.374394907405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46003.374394907405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46003.374394907405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46003.374394907405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46003.374394907405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46003.374394907405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46003.374394907405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46003.374394907405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46003.374394907405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46003.374394907405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46003.374394907405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46003.374394907405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46003.374394907405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46003.374394907405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46003.374394907405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46003.374394907405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46003.374394907405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46003.374394907405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46003.374394907405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46003.374394907405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46003.374394907405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46003.374394907405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46003.374394907405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46003.374394907405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46003.374394907405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46003.374394907405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46003.374394907405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46003.374394907405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46003.374394907405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46003.374394907405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46003.374394907405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46003.374394907405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46003.374394907405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46003.374394907405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46003.374394907405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46003.374394907405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46003.374394907405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46003.374394907405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46003.374394907405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46003.374394907405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46003.374394907405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46003.374394907405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46003.374394907405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46003.374394907405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46003.374394907405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46003.374394907405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46003.374394907405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46003.374394907405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46003.374394907405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46003.374394907405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46003.374394907405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46003.374394907405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46003.374394907405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46003.374394907405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46003.374394907405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46003.374394907405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46003.374394907405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46003.374394907405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46003.374394907405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46003.374394907405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46003.374394907405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46003.374394907405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46003.374394907405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46003.374394907405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46003.374394907405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46003.374394907405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46003.374394907405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46003.374394907405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46003.374394907405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46003.374394907405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46003.374394907405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46003.374394907405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46003.374394907405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46003.374394907405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46003.374394907405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46003.374394907405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46003.374394907405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46003.374394907405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46003.374394907405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46003.374394907405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46003.374394907405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46003.374394907405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46003.374394907405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46003.374394907405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46003.374394907405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46003.374394907405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46003.374394907405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46003.374394907405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46003.374394907405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46003.374394907405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46003.374394907405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46003.374394907405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46003.374394907405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46003.374394907405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46003.374394907405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46003.374394907405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46003.374394907405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46003.374394907405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46003.374394907405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46003.374394907405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46003.374394907405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46003.374394907405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46003.374394907405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46003.374394907405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46003.374394907405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46003.374394907405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46003.374394907405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46003.374394907405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46003.374394907405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46003.374394907405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46003.374394907405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46003.374394907405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46003.374394907405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46003.374394907405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46003.374394907405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46003.374394907405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46003.374394907405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46003.374394907405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46003.374394907405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46003.374394907405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46003.374394907405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46003.374394907405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46003.374394907405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46003.374394907405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46003.374394907405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46003.374394907405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46003.374394907405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46003.374394907405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46003.374394907405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46003.374394907405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46003.374394907405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46003.374394907405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46003.374394907405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46003.374394907405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46003.374394907405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46003.374394907405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46003.374394907405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46003.374394907405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46003.374394907405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46003.374394907405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46003.374394907405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46003.374394907405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46003.374394907405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46003.374394907405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46003.374394907405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46003.374394907405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46003.374394907405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46003.374394907405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46003.374394907405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46003.374394907405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46003.374394907405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46003.374394907405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46003.374394907405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46003.374394907405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46003.374394907405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46003.374394907405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46003.374394907405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46003.374394907405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46003.374394907405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46003.374394907405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46003.374394907405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46003.374394907405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46003.374394907405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46003.374394907405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46003.374394907405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46003.374394907405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46003.374394907405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46003.374394907405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46003.374394907405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46003.374394907405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46003.374394907405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46003.374394907405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46003.374394907405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46003.374394907405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46003.374394907405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46003.374394907405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46003.374394907405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46003.374394907405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46003.374394907405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46003.374394907405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46003.374394907405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46003.374394907405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46003.374394907405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46003.374394907405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46003.374394907405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46003.374394907405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46003.374394907405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46003.374394907405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46003.374394907405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46003.374394907405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46003.374394907405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46003.374394907405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46003.374394907405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46003.374394907405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46003.374394907405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46003.374394907405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46003.374394907405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46003.374394907405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46003.374394907405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46003.374394907405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46003.374394907405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46003.374394907405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46003.374394907405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46003.374394907405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46003.374394907405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46003.374394907405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46003.374394907405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46003.374394907405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46003.374394907405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46003.374394907405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46003.374394907405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46003.374394907405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46003.374394907405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46003.374394907405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46003.374394907405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46003.374394907405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46003.374394907405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46003.374394907405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46003.374394907405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46003.374394907405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46003.374394907405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46003.374394907405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46003.374394907405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46003.374394907405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46003.374394907405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46003.374394907405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46003.374394907405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46003.374394907405</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tabSelected="1" workbookViewId="0">
      <selection activeCell="F6" sqref="F6"/>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39124</v>
      </c>
      <c r="B2" s="87" t="str">
        <f>IFERROR(VLOOKUP(D2,DB!A:K,11,0),"")</f>
        <v>R4</v>
      </c>
      <c r="C2" s="89">
        <v>1</v>
      </c>
      <c r="D2" s="87" t="s">
        <v>35166</v>
      </c>
      <c r="E2" s="90" t="s">
        <v>39106</v>
      </c>
      <c r="F2" s="91">
        <v>45703.480717592596</v>
      </c>
      <c r="G2" s="92">
        <f ca="1">IFERROR(NOW()-F2,"")</f>
        <v>299.89367731480888</v>
      </c>
      <c r="H2" s="91">
        <v>45703.474768518521</v>
      </c>
      <c r="I2" s="91" t="str">
        <f>IFERROR(VLOOKUP(D2,DB!A:F,6,0),"")</f>
        <v>SCECO</v>
      </c>
      <c r="J2" s="91" t="str">
        <f>IFERROR(VLOOKUP(D2,DB!A:G,7,0),"")</f>
        <v>Dead</v>
      </c>
      <c r="K2" s="93" t="s">
        <v>39125</v>
      </c>
      <c r="L2" s="87" t="str">
        <f>IFERROR(VLOOKUP(D2,DB!A:I,9,0),"")</f>
        <v>Latis</v>
      </c>
    </row>
    <row r="3" spans="1:16" ht="19.5" customHeight="1">
      <c r="A3" s="106" t="s">
        <v>39126</v>
      </c>
      <c r="B3" s="106" t="str">
        <f>IFERROR(VLOOKUP(D3,DB!A:K,11,0),"")</f>
        <v>R4</v>
      </c>
      <c r="C3" s="89">
        <v>2</v>
      </c>
      <c r="D3" s="87" t="s">
        <v>32943</v>
      </c>
      <c r="E3" s="90" t="s">
        <v>39106</v>
      </c>
      <c r="F3" s="91">
        <v>45998.79414351852</v>
      </c>
      <c r="G3" s="92">
        <f t="shared" ref="G3" ca="1" si="0">IFERROR(NOW()-F3,"")</f>
        <v>4.5802513888847898</v>
      </c>
      <c r="H3" s="91">
        <v>45998.664027777777</v>
      </c>
      <c r="I3" s="106" t="str">
        <f>IFERROR(VLOOKUP(D3,DB!A:F,6,0),"")</f>
        <v>SCECO</v>
      </c>
      <c r="J3" s="106" t="str">
        <f>IFERROR(VLOOKUP(D3,DB!A:G,7,0),"")</f>
        <v>Vandalized</v>
      </c>
      <c r="K3" s="93" t="s">
        <v>39127</v>
      </c>
      <c r="L3" s="87" t="str">
        <f>IFERROR(VLOOKUP(D3,DB!A:I,9,0),"")</f>
        <v>Latis</v>
      </c>
    </row>
    <row r="4" spans="1:16" ht="15" customHeight="1">
      <c r="A4" s="106" t="s">
        <v>39128</v>
      </c>
      <c r="B4" s="106" t="str">
        <f>IFERROR(VLOOKUP(D4,DB!A:K,11,0),"")</f>
        <v>R4</v>
      </c>
      <c r="C4" s="89">
        <v>2</v>
      </c>
      <c r="D4" s="87" t="s">
        <v>33892</v>
      </c>
      <c r="E4" s="90" t="s">
        <v>39106</v>
      </c>
      <c r="F4" s="91">
        <v>46003.37222222222</v>
      </c>
      <c r="G4" s="92">
        <f t="shared" ref="G4:G7" ca="1" si="1">IFERROR(NOW()-F4,"")</f>
        <v>2.172685184632428E-3</v>
      </c>
      <c r="H4" s="91">
        <v>46003.365127314813</v>
      </c>
      <c r="I4" s="106" t="str">
        <f>IFERROR(VLOOKUP(D4,DB!A:F,6,0),"")</f>
        <v>SCECO</v>
      </c>
      <c r="J4" s="106" t="str">
        <f>IFERROR(VLOOKUP(D4,DB!A:G,7,0),"")</f>
        <v>Dead</v>
      </c>
      <c r="K4" s="93" t="s">
        <v>39129</v>
      </c>
      <c r="L4" s="87" t="str">
        <f>IFERROR(VLOOKUP(D4,DB!A:I,9,0),"")</f>
        <v>Latis</v>
      </c>
    </row>
    <row r="5" spans="1:16" ht="15" customHeight="1">
      <c r="A5" s="106"/>
      <c r="B5" s="106" t="str">
        <f>IFERROR(VLOOKUP(D5,DB!A:K,11,0),"")</f>
        <v/>
      </c>
      <c r="C5" s="89"/>
      <c r="D5" s="87"/>
      <c r="E5" s="90"/>
      <c r="F5" s="91"/>
      <c r="G5" s="92">
        <f t="shared" ca="1" si="1"/>
        <v>46003.374394907405</v>
      </c>
      <c r="H5" s="91"/>
      <c r="I5" s="106" t="str">
        <f>IFERROR(VLOOKUP(D5,DB!A:F,6,0),"")</f>
        <v/>
      </c>
      <c r="J5" s="106" t="str">
        <f>IFERROR(VLOOKUP(D5,DB!A:G,7,0),"")</f>
        <v/>
      </c>
      <c r="K5" s="93"/>
      <c r="L5" s="87" t="str">
        <f>IFERROR(VLOOKUP(D5,DB!A:I,9,0),"")</f>
        <v/>
      </c>
    </row>
    <row r="6" spans="1:16" ht="15" customHeight="1">
      <c r="A6" s="106"/>
      <c r="B6" s="106" t="str">
        <f>IFERROR(VLOOKUP(D6,DB!A:K,11,0),"")</f>
        <v/>
      </c>
      <c r="C6" s="89"/>
      <c r="D6" s="87"/>
      <c r="E6" s="90"/>
      <c r="F6" s="91"/>
      <c r="G6" s="92">
        <f t="shared" ca="1" si="1"/>
        <v>46003.374394907405</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t="shared" ca="1" si="1"/>
        <v>46003.374394907405</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46003.374394907405</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46003.374394907405</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46003.374394907405</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46003.374394907405</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46003.374394907405</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46003.374394907405</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46003.374394907405</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46003.374394907405</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46003.374394907405</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46003.374394907405</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46003.374394907405</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46003.374394907405</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46003.374394907405</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46003.374394907405</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46003.374394907405</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46003.374394907405</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46003.374394907405</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46003.374394907405</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46003.374394907405</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46003.374394907405</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46003.374394907405</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46003.374394907405</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46003.374394907405</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46003.374394907405</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46003.374394907405</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46003.374394907405</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46003.374394907405</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46003.374394907405</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46003.374394907405</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46003.374394907405</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46003.374394907405</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46003.374394907405</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46003.374394907405</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46003.374394907405</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46003.374394907405</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46003.374394907405</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46003.374394907405</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46003.374394907405</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46003.374394907405</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46003.374394907405</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46003.374394907405</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46003.374394907405</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46003.374394907405</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46003.374394907405</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46003.374394907405</v>
      </c>
      <c r="H52" s="91"/>
      <c r="I52" s="106" t="str">
        <f>IFERROR(VLOOKUP(D52,DB!A:F,6,0),"")</f>
        <v/>
      </c>
      <c r="J52" s="106" t="str">
        <f>IFERROR(VLOOKUP(D52,DB!A:G,7,0),"")</f>
        <v/>
      </c>
      <c r="K52" s="93"/>
      <c r="L52" s="87" t="str">
        <f>IFERROR(VLOOKUP(D52,DB!A:I,9,0),"")</f>
        <v/>
      </c>
    </row>
    <row r="53" spans="1:12" ht="15" customHeight="1">
      <c r="A53" s="106"/>
      <c r="B53" s="106" t="str">
        <f>IFERROR(VLOOKUP(D53,DB!A:K,11,0),"")</f>
        <v/>
      </c>
      <c r="C53" s="89"/>
      <c r="D53" s="87"/>
      <c r="E53" s="90"/>
      <c r="F53" s="91"/>
      <c r="G53" s="92">
        <f ca="1">IFERROR(NOW()-F53,"")</f>
        <v>46003.374394907405</v>
      </c>
      <c r="H53" s="91"/>
      <c r="I53" s="106" t="str">
        <f>IFERROR(VLOOKUP(D53,DB!A:F,6,0),"")</f>
        <v/>
      </c>
      <c r="J53" s="106" t="str">
        <f>IFERROR(VLOOKUP(D53,DB!A:G,7,0),"")</f>
        <v/>
      </c>
      <c r="K53" s="93"/>
      <c r="L53" s="8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8"/>
  <sheetViews>
    <sheetView workbookViewId="0">
      <selection activeCell="B6" sqref="B6:B9"/>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39130</v>
      </c>
    </row>
    <row r="2" spans="1:13" s="39" customFormat="1">
      <c r="A2" s="37" t="s">
        <v>39131</v>
      </c>
      <c r="B2" s="37" t="str">
        <f>IFERROR(VLOOKUP(D2,[1]DB!A:K,11,0),"")</f>
        <v>R5</v>
      </c>
      <c r="C2" s="37">
        <v>3</v>
      </c>
      <c r="D2" s="99" t="s">
        <v>36085</v>
      </c>
      <c r="E2" s="37" t="s">
        <v>39106</v>
      </c>
      <c r="F2" s="38">
        <v>45891.832060185188</v>
      </c>
      <c r="G2" s="101">
        <f ca="1">IFERROR(NOW()-F2,"")</f>
        <v>111.54233472221676</v>
      </c>
      <c r="H2" s="38">
        <v>45891.790393518517</v>
      </c>
      <c r="I2" s="37" t="str">
        <f>IFERROR(VLOOKUP(D2,[1]DB!A:F,6,0),"")</f>
        <v>Generator-SG</v>
      </c>
      <c r="J2" s="37" t="str">
        <f>IFERROR(VLOOKUP(D2,[1]DB!A:G,7,0),"")</f>
        <v>Vandalized</v>
      </c>
      <c r="K2" s="37" t="s">
        <v>39132</v>
      </c>
      <c r="L2" s="37" t="str">
        <f>IFERROR(VLOOKUP(D2,[1]DB!A:I,9,0),"")</f>
        <v>Latis</v>
      </c>
      <c r="M2" s="154"/>
    </row>
    <row r="3" spans="1:13" s="39" customFormat="1" ht="30.75">
      <c r="A3" s="37" t="s">
        <v>39133</v>
      </c>
      <c r="B3" s="37" t="str">
        <f>IFERROR(VLOOKUP(D3,[1]DB!A:K,11,0),"")</f>
        <v>R5</v>
      </c>
      <c r="C3" s="37">
        <v>1</v>
      </c>
      <c r="D3" s="37" t="s">
        <v>33407</v>
      </c>
      <c r="E3" s="37" t="s">
        <v>39109</v>
      </c>
      <c r="F3" s="38">
        <v>45926.188877314817</v>
      </c>
      <c r="G3" s="101">
        <f t="shared" ref="G3" ca="1" si="0">IFERROR(NOW()-F3,"")</f>
        <v>77.18551759258844</v>
      </c>
      <c r="H3" s="38">
        <v>45926.158159722225</v>
      </c>
      <c r="I3" s="37" t="str">
        <f>IFERROR(VLOOKUP(D3,[1]DB!A:F,6,0),"")</f>
        <v>SCECO</v>
      </c>
      <c r="J3" s="37" t="str">
        <f>IFERROR(VLOOKUP(D3,[1]DB!A:G,7,0),"")</f>
        <v>Good</v>
      </c>
      <c r="K3" s="37" t="s">
        <v>39134</v>
      </c>
      <c r="L3" s="37" t="str">
        <f>IFERROR(VLOOKUP(D3,[1]DB!A:I,9,0),"")</f>
        <v>Latis</v>
      </c>
      <c r="M3" s="37"/>
    </row>
    <row r="4" spans="1:13" s="39" customFormat="1" ht="45.75" customHeight="1">
      <c r="A4" s="102" t="s">
        <v>39135</v>
      </c>
      <c r="B4" s="102" t="str">
        <f>IFERROR(VLOOKUP(D4,[1]DB!A:K,11,0),"")</f>
        <v>R5</v>
      </c>
      <c r="C4" s="102">
        <v>1</v>
      </c>
      <c r="D4" s="102" t="s">
        <v>34832</v>
      </c>
      <c r="E4" s="102" t="s">
        <v>39109</v>
      </c>
      <c r="F4" s="103">
        <v>45948.661111111112</v>
      </c>
      <c r="G4" s="104">
        <f t="shared" ref="G4" ca="1" si="1">IFERROR(NOW()-F4,"")</f>
        <v>54.713283796292671</v>
      </c>
      <c r="H4" s="103">
        <v>45948.661111111112</v>
      </c>
      <c r="I4" s="102" t="str">
        <f>IFERROR(VLOOKUP(D4,[1]DB!A:F,6,0),"")</f>
        <v>SCECO</v>
      </c>
      <c r="J4" s="102" t="str">
        <f>IFERROR(VLOOKUP(D4,[1]DB!A:G,7,0),"")</f>
        <v>Dead</v>
      </c>
      <c r="K4" s="102" t="s">
        <v>39136</v>
      </c>
      <c r="L4" s="102" t="str">
        <f>IFERROR(VLOOKUP(D4,[1]DB!A:I,9,0),"")</f>
        <v>Latis</v>
      </c>
      <c r="M4" s="37"/>
    </row>
    <row r="5" spans="1:13" s="39" customFormat="1" ht="30.75">
      <c r="A5" s="102" t="s">
        <v>39137</v>
      </c>
      <c r="B5" s="102" t="str">
        <f>IFERROR(VLOOKUP(D5,[1]DB!A:K,11,0),"")</f>
        <v>R5</v>
      </c>
      <c r="C5" s="102">
        <v>1</v>
      </c>
      <c r="D5" s="102" t="s">
        <v>36592</v>
      </c>
      <c r="E5" s="102" t="s">
        <v>39106</v>
      </c>
      <c r="F5" s="103">
        <v>45981.373298611114</v>
      </c>
      <c r="G5" s="104">
        <f ca="1">IFERROR(NOW()-F5,"")</f>
        <v>22.001096296291507</v>
      </c>
      <c r="H5" s="130">
        <v>45981.360798611109</v>
      </c>
      <c r="I5" s="102" t="str">
        <f>IFERROR(VLOOKUP(D5,[1]DB!A:F,6,0),"")</f>
        <v>SCECO</v>
      </c>
      <c r="J5" s="102" t="str">
        <f>IFERROR(VLOOKUP(D5,[1]DB!A:G,7,0),"")</f>
        <v>Dead</v>
      </c>
      <c r="K5" s="102" t="s">
        <v>39138</v>
      </c>
      <c r="L5" s="102" t="str">
        <f>IFERROR(VLOOKUP(D5,[1]DB!A:I,9,0),"")</f>
        <v>Latis</v>
      </c>
      <c r="M5" s="37"/>
    </row>
    <row r="6" spans="1:13">
      <c r="A6" s="37" t="s">
        <v>39139</v>
      </c>
      <c r="B6" s="37" t="str">
        <f>IFERROR(VLOOKUP(D6,[1]DB!A:K,11,0),"")</f>
        <v>R5</v>
      </c>
      <c r="C6" s="37">
        <v>1</v>
      </c>
      <c r="D6" s="37" t="s">
        <v>37850</v>
      </c>
      <c r="E6" s="37" t="s">
        <v>39106</v>
      </c>
      <c r="F6" s="38">
        <v>45997.107488425929</v>
      </c>
      <c r="G6" s="129">
        <f t="shared" ref="G6" ca="1" si="2">IFERROR(NOW()-F6,"")</f>
        <v>6.266906481476326</v>
      </c>
      <c r="H6" s="38">
        <v>45997.093599537038</v>
      </c>
      <c r="I6" s="37" t="str">
        <f>IFERROR(VLOOKUP(D6,[1]DB!A:F,6,0),"")</f>
        <v>SCECO</v>
      </c>
      <c r="J6" s="37" t="str">
        <f>IFERROR(VLOOKUP(D6,[1]DB!A:G,7,0),"")</f>
        <v>In progress</v>
      </c>
      <c r="K6" s="37" t="s">
        <v>39140</v>
      </c>
      <c r="L6" s="37" t="str">
        <f>IFERROR(VLOOKUP(D6,[1]DB!A:I,9,0),"")</f>
        <v>Latis</v>
      </c>
      <c r="M6" s="37"/>
    </row>
    <row r="7" spans="1:13">
      <c r="A7" s="99" t="s">
        <v>39141</v>
      </c>
      <c r="B7" s="37" t="str">
        <f>IFERROR(VLOOKUP(D7,[1]DB!A:K,11,0),"")</f>
        <v>R5</v>
      </c>
      <c r="C7" s="37">
        <v>1</v>
      </c>
      <c r="D7" s="37" t="s">
        <v>33475</v>
      </c>
      <c r="E7" s="37" t="s">
        <v>39106</v>
      </c>
      <c r="F7" s="38">
        <v>46002.119513888887</v>
      </c>
      <c r="G7" s="129">
        <f ca="1">IFERROR(NOW()-F7,"")</f>
        <v>1.2548810185180628</v>
      </c>
      <c r="H7" s="38">
        <v>46002.086875000001</v>
      </c>
      <c r="I7" s="37" t="str">
        <f>IFERROR(VLOOKUP(D7,[1]DB!A:F,6,0),"")</f>
        <v>SCECO</v>
      </c>
      <c r="J7" s="37" t="str">
        <f>IFERROR(VLOOKUP(D7,[1]DB!A:G,7,0),"")</f>
        <v>Good</v>
      </c>
      <c r="K7" s="37" t="s">
        <v>39142</v>
      </c>
      <c r="L7" s="37" t="str">
        <f>IFERROR(VLOOKUP(D7,[1]DB!A:I,9,0),"")</f>
        <v>Latis</v>
      </c>
      <c r="M7" s="37"/>
    </row>
    <row r="8" spans="1:13">
      <c r="A8" s="37"/>
      <c r="B8" s="37" t="str">
        <f>IFERROR(VLOOKUP(D8,[1]DB!A:K,11,0),"")</f>
        <v/>
      </c>
      <c r="C8" s="37"/>
      <c r="D8" s="37"/>
      <c r="E8" s="37"/>
      <c r="F8" s="38"/>
      <c r="G8" s="129">
        <f t="shared" ref="G8:G61" ca="1" si="3">IFERROR(NOW()-F8,"")</f>
        <v>46003.374394907405</v>
      </c>
      <c r="H8" s="38"/>
      <c r="I8" s="37" t="str">
        <f>IFERROR(VLOOKUP(D8,[1]DB!A:F,6,0),"")</f>
        <v/>
      </c>
      <c r="J8" s="37" t="str">
        <f>IFERROR(VLOOKUP(D8,[1]DB!A:G,7,0),"")</f>
        <v/>
      </c>
      <c r="K8" s="37"/>
      <c r="L8" s="37" t="str">
        <f>IFERROR(VLOOKUP(D8,[1]DB!A:I,9,0),"")</f>
        <v/>
      </c>
      <c r="M8" s="37"/>
    </row>
    <row r="9" spans="1:13">
      <c r="A9" s="151"/>
      <c r="B9" s="37" t="str">
        <f>IFERROR(VLOOKUP(D9,[1]DB!A:K,11,0),"")</f>
        <v/>
      </c>
      <c r="C9" s="151"/>
      <c r="D9" s="151"/>
      <c r="E9" s="151"/>
      <c r="F9" s="152"/>
      <c r="G9" s="153">
        <f t="shared" ca="1" si="3"/>
        <v>46003.374394907405</v>
      </c>
      <c r="H9" s="152"/>
      <c r="I9" s="151" t="str">
        <f>IFERROR(VLOOKUP(D9,[1]DB!A:F,6,0),"")</f>
        <v/>
      </c>
      <c r="J9" s="151" t="str">
        <f>IFERROR(VLOOKUP(D9,[1]DB!A:G,7,0),"")</f>
        <v/>
      </c>
      <c r="K9" s="151"/>
      <c r="L9" s="151" t="str">
        <f>IFERROR(VLOOKUP(D9,[1]DB!A:I,9,0),"")</f>
        <v/>
      </c>
      <c r="M9" s="151"/>
    </row>
    <row r="10" spans="1:13">
      <c r="A10" s="151"/>
      <c r="B10" s="151" t="str">
        <f>IFERROR(VLOOKUP(D10,[1]DB!A:K,11,0),"")</f>
        <v/>
      </c>
      <c r="C10" s="151"/>
      <c r="D10" s="151"/>
      <c r="E10" s="151"/>
      <c r="F10" s="152"/>
      <c r="G10" s="153">
        <f t="shared" ca="1" si="3"/>
        <v>46003.374394907405</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46003.374394907405</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46003.374394907405</v>
      </c>
      <c r="H12" s="152"/>
      <c r="I12" s="151" t="str">
        <f>IFERROR(VLOOKUP(D12,[1]DB!A:F,6,0),"")</f>
        <v/>
      </c>
      <c r="J12" s="151" t="str">
        <f>IFERROR(VLOOKUP(D12,[1]DB!A:G,7,0),"")</f>
        <v/>
      </c>
      <c r="K12" s="151"/>
      <c r="L12" s="151" t="str">
        <f>IFERROR(VLOOKUP(D12,[1]DB!A:I,9,0),"")</f>
        <v/>
      </c>
      <c r="M12" s="151"/>
    </row>
    <row r="13" spans="1:13">
      <c r="A13" s="151"/>
      <c r="B13" s="151" t="str">
        <f>IFERROR(VLOOKUP(D13,[1]DB!A:K,11,0),"")</f>
        <v/>
      </c>
      <c r="C13" s="151"/>
      <c r="D13" s="151"/>
      <c r="E13" s="151"/>
      <c r="F13" s="152"/>
      <c r="G13" s="153">
        <f t="shared" ca="1" si="3"/>
        <v>46003.374394907405</v>
      </c>
      <c r="H13" s="152"/>
      <c r="I13" s="151" t="str">
        <f>IFERROR(VLOOKUP(D13,[1]DB!A:F,6,0),"")</f>
        <v/>
      </c>
      <c r="J13" s="151" t="str">
        <f>IFERROR(VLOOKUP(D13,[1]DB!A:G,7,0),"")</f>
        <v/>
      </c>
      <c r="K13" s="151"/>
      <c r="L13" s="151" t="str">
        <f>IFERROR(VLOOKUP(D13,[1]DB!A:I,9,0),"")</f>
        <v/>
      </c>
      <c r="M13" s="151"/>
    </row>
    <row r="14" spans="1:13">
      <c r="A14" s="151"/>
      <c r="B14" s="151" t="str">
        <f>IFERROR(VLOOKUP(D14,[1]DB!A:K,11,0),"")</f>
        <v/>
      </c>
      <c r="C14" s="151"/>
      <c r="D14" s="151"/>
      <c r="E14" s="151"/>
      <c r="F14" s="152"/>
      <c r="G14" s="153">
        <f t="shared" ca="1" si="3"/>
        <v>46003.374394907405</v>
      </c>
      <c r="H14" s="152"/>
      <c r="I14" s="151" t="str">
        <f>IFERROR(VLOOKUP(D14,[1]DB!A:F,6,0),"")</f>
        <v/>
      </c>
      <c r="J14" s="151" t="str">
        <f>IFERROR(VLOOKUP(D14,[1]DB!A:G,7,0),"")</f>
        <v/>
      </c>
      <c r="K14" s="151"/>
      <c r="L14" s="151" t="str">
        <f>IFERROR(VLOOKUP(D14,[1]DB!A:I,9,0),"")</f>
        <v/>
      </c>
      <c r="M14" s="151"/>
    </row>
    <row r="15" spans="1:13">
      <c r="A15" s="151"/>
      <c r="B15" s="151" t="str">
        <f>IFERROR(VLOOKUP(D15,[1]DB!A:K,11,0),"")</f>
        <v/>
      </c>
      <c r="C15" s="151"/>
      <c r="D15" s="151"/>
      <c r="E15" s="151"/>
      <c r="F15" s="152"/>
      <c r="G15" s="153">
        <f t="shared" ca="1" si="3"/>
        <v>46003.374394907405</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46003.374394907405</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46003.374394907405</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46003.374394907405</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46003.374394907405</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46003.374394907405</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46003.374394907405</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46003.374394907405</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46003.374394907405</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46003.374394907405</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46003.374394907405</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46003.374394907405</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46003.374394907405</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46003.374394907405</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46003.374394907405</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46003.374394907405</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46003.374394907405</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46003.374394907405</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46003.374394907405</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46003.374394907405</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46003.374394907405</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46003.374394907405</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46003.374394907405</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46003.374394907405</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46003.374394907405</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46003.374394907405</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46003.374394907405</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46003.374394907405</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46003.374394907405</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46003.374394907405</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46003.374394907405</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46003.374394907405</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46003.374394907405</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46003.374394907405</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46003.374394907405</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46003.374394907405</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46003.374394907405</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46003.374394907405</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46003.374394907405</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46003.374394907405</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46003.374394907405</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46003.374394907405</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46003.374394907405</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46003.374394907405</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46003.374394907405</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46003.374394907405</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ca="1" si="3"/>
        <v>46003.374394907405</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ref="G62:G68" ca="1" si="4">IFERROR(NOW()-F62,"")</f>
        <v>46003.374394907405</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46003.374394907405</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46003.374394907405</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46003.374394907405</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46003.374394907405</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46003.374394907405</v>
      </c>
      <c r="H67" s="152"/>
      <c r="I67" s="151" t="str">
        <f>IFERROR(VLOOKUP(D67,[1]DB!A:F,6,0),"")</f>
        <v/>
      </c>
      <c r="J67" s="151" t="str">
        <f>IFERROR(VLOOKUP(D67,[1]DB!A:G,7,0),"")</f>
        <v/>
      </c>
      <c r="K67" s="151"/>
      <c r="L67" s="151" t="str">
        <f>IFERROR(VLOOKUP(D67,[1]DB!A:I,9,0),"")</f>
        <v/>
      </c>
      <c r="M67" s="151"/>
    </row>
    <row r="68" spans="1:13">
      <c r="A68" s="151"/>
      <c r="B68" s="151" t="str">
        <f>IFERROR(VLOOKUP(D68,[1]DB!A:K,11,0),"")</f>
        <v/>
      </c>
      <c r="C68" s="151"/>
      <c r="D68" s="151"/>
      <c r="E68" s="151"/>
      <c r="F68" s="152"/>
      <c r="G68" s="153">
        <f t="shared" ca="1" si="4"/>
        <v>46003.374394907405</v>
      </c>
      <c r="H68" s="152"/>
      <c r="I68" s="151" t="str">
        <f>IFERROR(VLOOKUP(D68,[1]DB!A:F,6,0),"")</f>
        <v/>
      </c>
      <c r="J68" s="151" t="str">
        <f>IFERROR(VLOOKUP(D68,[1]DB!A:G,7,0),"")</f>
        <v/>
      </c>
      <c r="K68" s="151"/>
      <c r="L68" s="151" t="str">
        <f>IFERROR(VLOOKUP(D68,[1]DB!A:I,9,0),"")</f>
        <v/>
      </c>
      <c r="M68" s="151"/>
    </row>
  </sheetData>
  <dataValidations count="2">
    <dataValidation allowBlank="1" showInputMessage="1" showErrorMessage="1" sqref="E1" xr:uid="{920C6338-E771-4DAE-8C89-92A9093EA4DE}"/>
    <dataValidation type="list" allowBlank="1" showInputMessage="1" showErrorMessage="1" sqref="E2:E6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7"/>
  <sheetViews>
    <sheetView workbookViewId="0">
      <selection activeCell="D2" sqref="D2"/>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39143</v>
      </c>
      <c r="B2" s="114" t="str">
        <f>IFERROR(VLOOKUP(D2,DB!A:K,11,0),"")</f>
        <v>R6</v>
      </c>
      <c r="C2" s="115">
        <v>1</v>
      </c>
      <c r="D2" s="114" t="s">
        <v>33985</v>
      </c>
      <c r="E2" s="136" t="s">
        <v>39106</v>
      </c>
      <c r="F2" s="116">
        <v>46003.265092592592</v>
      </c>
      <c r="G2" s="72">
        <f ca="1">IFERROR(NOW()-F2,"-")</f>
        <v>0.10930231481324881</v>
      </c>
      <c r="H2" s="116">
        <v>46003.265057870369</v>
      </c>
      <c r="I2" s="114" t="str">
        <f>IFERROR(VLOOKUP(D2,DB!A:F,6,0),"")</f>
        <v>SCECO</v>
      </c>
      <c r="J2" s="114" t="str">
        <f>IFERROR(VLOOKUP(D2,DB!A:G,7,0),"")</f>
        <v>Dead+No BB Design</v>
      </c>
      <c r="K2" s="117" t="s">
        <v>39144</v>
      </c>
      <c r="L2" s="131" t="str">
        <f>IFERROR(VLOOKUP(D2,DB!A:I,9,0),"")</f>
        <v>Latis</v>
      </c>
    </row>
    <row r="3" spans="1:16382" ht="31.5" customHeight="1">
      <c r="A3" s="113"/>
      <c r="B3" s="114" t="str">
        <f>IFERROR(VLOOKUP(D3,DB!A:K,11,0),"")</f>
        <v/>
      </c>
      <c r="C3" s="115"/>
      <c r="D3" s="114"/>
      <c r="E3" s="136"/>
      <c r="F3" s="116"/>
      <c r="G3" s="72">
        <f t="shared" ref="G2:G45" ca="1" si="0">IFERROR(NOW()-F3,"-")</f>
        <v>46003.374394907405</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46003.374394907405</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46003.374394907405</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46003.374394907405</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46003.374394907405</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46003.374394907405</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46003.374394907405</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46003.374394907405</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46003.374394907405</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46003.374394907405</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46003.374394907405</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46003.374394907405</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46003.374394907405</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46003.374394907405</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46003.374394907405</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46003.374394907405</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46003.374394907405</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46003.374394907405</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46003.374394907405</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46003.374394907405</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46003.374394907405</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46003.374394907405</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46003.374394907405</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46003.374394907405</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46003.374394907405</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46003.374394907405</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46003.374394907405</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46003.374394907405</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46003.374394907405</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46003.374394907405</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46003.374394907405</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46003.374394907405</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46003.374394907405</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46003.374394907405</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46003.374394907405</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46003.374394907405</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46003.374394907405</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46003.374394907405</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46003.374394907405</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46003.374394907405</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46003.374394907405</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46003.374394907405</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ca="1" si="0"/>
        <v>46003.374394907405</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ref="G46:G109" ca="1" si="1">IFERROR(NOW()-F46,"-")</f>
        <v>46003.374394907405</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46003.374394907405</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46003.374394907405</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46003.374394907405</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46003.374394907405</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46003.374394907405</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46003.374394907405</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46003.374394907405</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46003.374394907405</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46003.374394907405</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46003.374394907405</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46003.374394907405</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46003.374394907405</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46003.374394907405</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46003.374394907405</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46003.374394907405</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46003.374394907405</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46003.374394907405</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46003.374394907405</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46003.374394907405</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46003.374394907405</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46003.374394907405</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46003.374394907405</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46003.374394907405</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46003.374394907405</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46003.374394907405</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46003.374394907405</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46003.374394907405</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46003.374394907405</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46003.374394907405</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46003.374394907405</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46003.374394907405</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46003.374394907405</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46003.374394907405</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46003.374394907405</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46003.374394907405</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46003.374394907405</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46003.374394907405</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46003.374394907405</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46003.374394907405</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46003.374394907405</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46003.374394907405</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46003.374394907405</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46003.374394907405</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46003.374394907405</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46003.374394907405</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46003.374394907405</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46003.374394907405</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46003.374394907405</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46003.374394907405</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46003.374394907405</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46003.374394907405</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46003.374394907405</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46003.374394907405</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46003.374394907405</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46003.374394907405</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46003.374394907405</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46003.374394907405</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46003.374394907405</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46003.374394907405</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46003.374394907405</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46003.374394907405</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46003.374394907405</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ca="1" si="1"/>
        <v>46003.374394907405</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ref="G110:G173" ca="1" si="2">IFERROR(NOW()-F110,"-")</f>
        <v>46003.374394907405</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46003.374394907405</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46003.374394907405</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46003.374394907405</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46003.374394907405</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46003.374394907405</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46003.374394907405</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46003.374394907405</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46003.374394907405</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46003.374394907405</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46003.374394907405</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46003.374394907405</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46003.374394907405</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46003.374394907405</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46003.374394907405</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46003.374394907405</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46003.374394907405</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46003.374394907405</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46003.374394907405</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46003.374394907405</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46003.374394907405</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46003.374394907405</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46003.374394907405</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46003.374394907405</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46003.374394907405</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46003.374394907405</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46003.374394907405</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46003.374394907405</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46003.374394907405</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46003.374394907405</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46003.374394907405</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46003.374394907405</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46003.374394907405</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46003.374394907405</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46003.374394907405</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46003.374394907405</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46003.374394907405</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46003.374394907405</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46003.374394907405</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46003.374394907405</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46003.374394907405</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46003.374394907405</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46003.374394907405</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46003.374394907405</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46003.374394907405</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46003.374394907405</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46003.374394907405</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46003.374394907405</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46003.374394907405</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46003.374394907405</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46003.374394907405</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46003.374394907405</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46003.374394907405</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46003.374394907405</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46003.374394907405</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46003.374394907405</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46003.374394907405</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46003.374394907405</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46003.374394907405</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46003.374394907405</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46003.374394907405</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46003.374394907405</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46003.374394907405</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ca="1" si="2"/>
        <v>46003.374394907405</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ref="G174:G237" ca="1" si="3">IFERROR(NOW()-F174,"-")</f>
        <v>46003.374394907405</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46003.374394907405</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46003.374394907405</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46003.374394907405</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46003.374394907405</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46003.374394907405</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46003.374394907405</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46003.374394907405</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46003.374394907405</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46003.374394907405</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46003.374394907405</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46003.374394907405</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46003.374394907405</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46003.374394907405</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46003.374394907405</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46003.374394907405</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46003.374394907405</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46003.374394907405</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46003.374394907405</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46003.374394907405</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46003.374394907405</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46003.374394907405</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46003.374394907405</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46003.374394907405</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46003.374394907405</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46003.374394907405</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46003.374394907405</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46003.374394907405</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46003.374394907405</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46003.374394907405</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46003.374394907405</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46003.374394907405</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46003.374394907405</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46003.374394907405</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46003.374394907405</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46003.374394907405</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46003.374394907405</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46003.374394907405</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46003.374394907405</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46003.374394907405</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46003.374394907405</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46003.374394907405</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46003.374394907405</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46003.374394907405</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46003.374394907405</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46003.374394907405</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46003.374394907405</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46003.374394907405</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46003.374394907405</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46003.374394907405</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46003.374394907405</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46003.374394907405</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46003.374394907405</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46003.374394907405</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46003.374394907405</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46003.374394907405</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46003.374394907405</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46003.374394907405</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46003.374394907405</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46003.374394907405</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46003.374394907405</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46003.374394907405</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46003.374394907405</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ca="1" si="3"/>
        <v>46003.374394907405</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ref="G238:G301" ca="1" si="4">IFERROR(NOW()-F238,"-")</f>
        <v>46003.374394907405</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46003.374394907405</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46003.374394907405</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46003.374394907405</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46003.374394907405</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46003.374394907405</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46003.374394907405</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46003.374394907405</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46003.374394907405</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46003.374394907405</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46003.374394907405</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46003.374394907405</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46003.374394907405</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46003.374394907405</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46003.374394907405</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46003.374394907405</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46003.374394907405</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46003.374394907405</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46003.374394907405</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46003.374394907405</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46003.374394907405</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46003.374394907405</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46003.374394907405</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46003.374394907405</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46003.374394907405</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46003.374394907405</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46003.374394907405</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46003.374394907405</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46003.374394907405</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46003.374394907405</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46003.374394907405</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46003.374394907405</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46003.374394907405</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46003.374394907405</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46003.374394907405</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46003.374394907405</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46003.374394907405</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46003.374394907405</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46003.374394907405</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46003.374394907405</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46003.374394907405</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46003.374394907405</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46003.374394907405</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46003.374394907405</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46003.374394907405</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46003.374394907405</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46003.374394907405</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46003.374394907405</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46003.374394907405</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46003.374394907405</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46003.374394907405</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46003.374394907405</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46003.374394907405</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46003.374394907405</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46003.374394907405</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46003.374394907405</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46003.374394907405</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46003.374394907405</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46003.374394907405</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46003.374394907405</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46003.374394907405</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46003.374394907405</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46003.374394907405</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ca="1" si="4"/>
        <v>46003.374394907405</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ref="G302:G365" ca="1" si="5">IFERROR(NOW()-F302,"-")</f>
        <v>46003.374394907405</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46003.374394907405</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46003.374394907405</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46003.374394907405</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46003.374394907405</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46003.374394907405</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46003.374394907405</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46003.374394907405</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46003.374394907405</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46003.374394907405</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46003.374394907405</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46003.374394907405</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46003.374394907405</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46003.374394907405</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46003.374394907405</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46003.374394907405</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46003.374394907405</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46003.374394907405</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46003.374394907405</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46003.374394907405</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46003.374394907405</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46003.374394907405</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46003.374394907405</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46003.374394907405</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46003.374394907405</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46003.374394907405</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46003.374394907405</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46003.374394907405</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46003.374394907405</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46003.374394907405</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46003.374394907405</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46003.374394907405</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46003.374394907405</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46003.374394907405</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46003.374394907405</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46003.374394907405</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46003.374394907405</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46003.374394907405</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46003.374394907405</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46003.374394907405</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46003.374394907405</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46003.374394907405</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46003.374394907405</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46003.374394907405</v>
      </c>
      <c r="H345" s="116"/>
      <c r="I345" s="114" t="str">
        <f>IFERROR(VLOOKUP(D345,DB!A:F,6,0),"")</f>
        <v/>
      </c>
      <c r="J345" s="114" t="str">
        <f>IFERROR(VLOOKUP(D345,DB!A:G,7,0),"")</f>
        <v/>
      </c>
      <c r="K345" s="117"/>
      <c r="L345" s="131" t="str">
        <f>IFERROR(VLOOKUP(D345,DB!A:I,9,0),"")</f>
        <v/>
      </c>
    </row>
    <row r="346" spans="1:12" ht="31.5" customHeight="1">
      <c r="A346" s="113"/>
      <c r="B346" s="114" t="str">
        <f>IFERROR(VLOOKUP(D346,DB!A:K,11,0),"")</f>
        <v/>
      </c>
      <c r="C346" s="115"/>
      <c r="D346" s="114"/>
      <c r="E346" s="136"/>
      <c r="F346" s="116"/>
      <c r="G346" s="72">
        <f t="shared" ca="1" si="5"/>
        <v>46003.374394907405</v>
      </c>
      <c r="H346" s="116"/>
      <c r="I346" s="114" t="str">
        <f>IFERROR(VLOOKUP(D346,DB!A:F,6,0),"")</f>
        <v/>
      </c>
      <c r="J346" s="114" t="str">
        <f>IFERROR(VLOOKUP(D346,DB!A:G,7,0),"")</f>
        <v/>
      </c>
      <c r="K346" s="117"/>
      <c r="L346" s="131" t="str">
        <f>IFERROR(VLOOKUP(D346,DB!A:I,9,0),"")</f>
        <v/>
      </c>
    </row>
    <row r="347" spans="1:12" ht="31.5" customHeight="1">
      <c r="A347" s="137"/>
      <c r="B347" s="138" t="str">
        <f>IFERROR(VLOOKUP(D347,DB!A:K,11,0),"")</f>
        <v/>
      </c>
      <c r="C347" s="139"/>
      <c r="D347" s="138"/>
      <c r="E347" s="136"/>
      <c r="F347" s="140"/>
      <c r="G347" s="141">
        <f t="shared" ca="1" si="5"/>
        <v>46003.374394907405</v>
      </c>
      <c r="H347" s="140"/>
      <c r="I347" s="138" t="str">
        <f>IFERROR(VLOOKUP(D347,DB!A:F,6,0),"")</f>
        <v/>
      </c>
      <c r="J347" s="138" t="str">
        <f>IFERROR(VLOOKUP(D347,DB!A:G,7,0),"")</f>
        <v/>
      </c>
      <c r="K347" s="142"/>
      <c r="L347" s="143" t="str">
        <f>IFERROR(VLOOKUP(D347,DB!A:I,9,0),"")</f>
        <v/>
      </c>
    </row>
  </sheetData>
  <dataValidations count="2">
    <dataValidation allowBlank="1" showInputMessage="1" showErrorMessage="1" sqref="E1" xr:uid="{9E1BC488-8814-4F8A-8DBE-742B3278AB71}"/>
    <dataValidation type="list" allowBlank="1" showInputMessage="1" showErrorMessage="1" sqref="E2:E34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2025-12-12T05:59:15Z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