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774" documentId="120_S{2AC9BD13-BADA-5192-A53E-5A8FF88502F6}" xr6:coauthVersionLast="47" xr6:coauthVersionMax="47" xr10:uidLastSave="{55C733E7-1044-48DA-B2E3-475C26D11927}"/>
  <bookViews>
    <workbookView xWindow="-120" yWindow="-120" windowWidth="38640" windowHeight="21120" firstSheet="1"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4"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G2" i="1"/>
  <c r="B5" i="5"/>
  <c r="G5" i="5"/>
  <c r="I5" i="5"/>
  <c r="J5" i="5"/>
  <c r="L5"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6" i="5"/>
  <c r="B3" i="4"/>
  <c r="G3" i="4"/>
  <c r="I3" i="4"/>
  <c r="J3" i="4"/>
  <c r="L3" i="4"/>
  <c r="B4" i="4"/>
  <c r="G4" i="4"/>
  <c r="I4" i="4"/>
  <c r="J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alcChain>
</file>

<file path=xl/sharedStrings.xml><?xml version="1.0" encoding="utf-8"?>
<sst xmlns="http://schemas.openxmlformats.org/spreadsheetml/2006/main" count="180305" uniqueCount="39136">
  <si>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</si>
  <si>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</si>
  <si>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</si>
  <si>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</si>
  <si>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</si>
  <si>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</si>
  <si>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</si>
  <si>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</si>
  <si>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</si>
  <si>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</si>
  <si>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</si>
  <si>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</si>
  <si>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</si>
  <si>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</si>
  <si>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</si>
  <si>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</si>
  <si>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</si>
  <si>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</si>
  <si>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</si>
  <si>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</si>
  <si>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</si>
  <si>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</si>
  <si>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</si>
  <si>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</si>
  <si>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</si>
  <si>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</si>
  <si>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</si>
  <si>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</si>
  <si>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</si>
  <si>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</si>
  <si>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</si>
  <si>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</si>
  <si>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</si>
  <si>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</si>
  <si>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</si>
  <si>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</si>
  <si>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</si>
  <si>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</si>
  <si>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</si>
  <si>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</si>
  <si>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</si>
  <si>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</si>
  <si>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</si>
  <si>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</si>
  <si>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</si>
  <si>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</si>
  <si>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</si>
  <si>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</si>
  <si>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</si>
  <si>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</si>
  <si>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</si>
  <si>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</si>
  <si>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</si>
  <si>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</si>
  <si>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</si>
  <si>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</si>
  <si>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</si>
  <si>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</si>
  <si>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</si>
  <si>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</si>
  <si>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</si>
  <si>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</si>
  <si>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</si>
  <si>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</si>
  <si>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</si>
  <si>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</si>
  <si>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</si>
  <si>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</si>
  <si>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</si>
  <si>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</si>
  <si>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</si>
  <si>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</si>
  <si>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</si>
  <si>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</si>
  <si>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</si>
  <si>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</si>
  <si>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</si>
  <si>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</si>
  <si>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</si>
  <si>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</si>
  <si>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</si>
  <si>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</si>
  <si>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</si>
  <si>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</si>
  <si>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</si>
  <si>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</si>
  <si>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</si>
  <si>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</si>
  <si>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</si>
  <si>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</si>
  <si>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</si>
  <si>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</si>
  <si>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</si>
  <si>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</si>
  <si>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</si>
  <si>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</si>
  <si>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</si>
  <si>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</si>
  <si>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</si>
  <si>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</si>
  <si>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</si>
  <si>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</si>
  <si>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</si>
  <si>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</si>
  <si>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</si>
  <si>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</si>
  <si>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</si>
  <si>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</si>
  <si>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</si>
  <si>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</si>
  <si>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</si>
  <si>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</si>
  <si>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</si>
  <si>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</si>
  <si>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</si>
  <si>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</si>
  <si>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</si>
  <si>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</si>
  <si>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</si>
  <si>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</si>
  <si>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</si>
  <si>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</si>
  <si>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</si>
  <si>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</si>
  <si>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</si>
  <si>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</si>
  <si>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</si>
  <si>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</si>
  <si>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</si>
  <si>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</si>
  <si>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</si>
  <si>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</si>
  <si>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</si>
  <si>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</si>
  <si>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</si>
  <si>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</si>
  <si>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</si>
  <si>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</si>
  <si>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</si>
  <si>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</si>
  <si>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</si>
  <si>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</si>
  <si>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</si>
  <si>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</si>
  <si>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</si>
  <si>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</si>
  <si>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</si>
  <si>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</si>
  <si>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</si>
  <si>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</si>
  <si>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</si>
  <si>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</si>
  <si>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</si>
  <si>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</si>
  <si>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</si>
  <si>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</si>
  <si>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</si>
  <si>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</si>
  <si>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</si>
  <si>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</si>
  <si>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</si>
  <si>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</si>
  <si>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</si>
  <si>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</si>
  <si>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</si>
  <si>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</si>
  <si>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</si>
  <si>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</si>
  <si>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</si>
  <si>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</si>
  <si>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</si>
  <si>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</si>
  <si>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</si>
  <si>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</si>
  <si>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</si>
  <si>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</si>
  <si>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</si>
  <si>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</si>
  <si>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</si>
  <si>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</si>
  <si>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</si>
  <si>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</si>
  <si>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</si>
  <si>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</si>
  <si>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</si>
  <si>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</si>
  <si>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</si>
  <si>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</si>
  <si>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</si>
  <si>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</si>
  <si>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</si>
  <si>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</si>
  <si>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</si>
  <si>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</si>
  <si>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</si>
  <si>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</si>
  <si>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</si>
  <si>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</si>
  <si>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</si>
  <si>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</si>
  <si>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</si>
  <si>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</si>
  <si>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</si>
  <si>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</si>
  <si>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</si>
  <si>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</si>
  <si>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</si>
  <si>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</si>
  <si>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</si>
  <si>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</si>
  <si>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</si>
  <si>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</si>
  <si>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</si>
  <si>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</si>
  <si>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</si>
  <si>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</si>
  <si>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</si>
  <si>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</si>
  <si>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</si>
  <si>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</si>
  <si>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</si>
  <si>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</si>
  <si>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</si>
  <si>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</si>
  <si>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</si>
  <si>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</si>
  <si>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</si>
  <si>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</si>
  <si>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</si>
  <si>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</si>
  <si>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</si>
  <si>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</si>
  <si>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</si>
  <si>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</si>
  <si>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</si>
  <si>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</si>
  <si>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</si>
  <si>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</si>
  <si>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</si>
  <si>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</si>
  <si>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</si>
  <si>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</si>
  <si>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</si>
  <si>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</si>
  <si>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</si>
  <si>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</si>
  <si>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</si>
  <si>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</si>
  <si>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</si>
  <si>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</si>
  <si>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</si>
  <si>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</si>
  <si>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</si>
  <si>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</si>
  <si>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</si>
  <si>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</si>
  <si>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</si>
  <si>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</si>
  <si>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</si>
  <si>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</si>
  <si>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</si>
  <si>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</si>
  <si>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</si>
  <si>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</si>
  <si>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</si>
  <si>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</si>
  <si>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</si>
  <si>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</si>
  <si>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</si>
  <si>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</si>
  <si>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</si>
  <si>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</si>
  <si>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</si>
  <si>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</si>
  <si>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</si>
  <si>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</si>
  <si>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</si>
  <si>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</si>
  <si>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</si>
  <si>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</si>
  <si>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</si>
  <si>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</si>
  <si>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</si>
  <si>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</si>
  <si>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</si>
  <si>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</si>
  <si>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</si>
  <si>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</si>
  <si>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</si>
  <si>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</si>
  <si>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</si>
  <si>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</si>
  <si>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</si>
  <si>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</si>
  <si>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</si>
  <si>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</si>
  <si>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</si>
  <si>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</si>
  <si>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</si>
  <si>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</si>
  <si>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</si>
  <si>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</si>
  <si>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</si>
  <si>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</si>
  <si>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</si>
  <si>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</si>
  <si>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</si>
  <si>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</si>
  <si>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</si>
  <si>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</si>
  <si>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</si>
  <si>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</si>
  <si>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</si>
  <si>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</si>
  <si>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</si>
  <si>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</si>
  <si>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</si>
  <si>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</si>
  <si>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</si>
  <si>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</si>
  <si>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</si>
  <si>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</si>
  <si>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</si>
  <si>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</si>
  <si>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</si>
  <si>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</si>
  <si>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</si>
  <si>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</si>
  <si>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</si>
  <si>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</si>
  <si>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</si>
  <si>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</si>
  <si>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</si>
  <si>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</si>
  <si>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</si>
  <si>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</si>
  <si>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</si>
  <si>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</si>
  <si>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</si>
  <si>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</si>
  <si>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</si>
  <si>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</si>
  <si>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</si>
  <si>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</si>
  <si>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</si>
  <si>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</si>
  <si>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</si>
  <si>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</si>
  <si>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</si>
  <si>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</si>
  <si>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</si>
  <si>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</si>
  <si>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</si>
  <si>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</si>
  <si>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</si>
  <si>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</si>
  <si>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</si>
  <si>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</si>
  <si>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</si>
  <si>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</si>
  <si>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</si>
  <si>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</si>
  <si>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</si>
  <si>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</si>
  <si>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</si>
  <si>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</si>
  <si>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</si>
  <si>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</si>
  <si>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</si>
  <si>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</si>
  <si>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</si>
  <si>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</si>
  <si>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</si>
  <si>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</si>
  <si>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</si>
  <si>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</si>
  <si>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</si>
  <si>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</si>
  <si>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</si>
  <si>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</si>
  <si>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</si>
  <si>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</si>
  <si>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</si>
  <si>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</si>
  <si>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</si>
  <si>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</si>
  <si>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</si>
  <si>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</si>
  <si>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</si>
  <si>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</si>
  <si>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</si>
  <si>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</si>
  <si>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</si>
  <si>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</si>
  <si>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</si>
  <si>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</si>
  <si>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</si>
  <si>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</si>
  <si>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</si>
  <si>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</si>
  <si>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</si>
  <si>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</si>
  <si>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</si>
  <si>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</si>
  <si>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</si>
  <si>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</si>
  <si>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</si>
  <si>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</si>
  <si>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</si>
  <si>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</si>
  <si>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</si>
  <si>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</si>
  <si>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</si>
  <si>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</si>
  <si>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</si>
  <si>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</si>
  <si>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</si>
  <si>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</si>
  <si>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</si>
  <si>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</si>
  <si>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</si>
  <si>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</si>
  <si>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</si>
  <si>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</si>
  <si>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</si>
  <si>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</si>
  <si>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</si>
  <si>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</si>
  <si>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</si>
  <si>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</si>
  <si>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</si>
  <si>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</si>
  <si>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</si>
  <si>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</si>
  <si>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</si>
  <si>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</si>
  <si>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</si>
  <si>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</si>
  <si>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</si>
  <si>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</si>
  <si>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</si>
  <si>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</si>
  <si>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</si>
  <si>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</si>
  <si>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</si>
  <si>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</si>
  <si>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</si>
  <si>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</si>
  <si>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</si>
  <si>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</si>
  <si>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</si>
  <si>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</si>
  <si>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</si>
  <si>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</si>
  <si>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</si>
  <si>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</si>
  <si>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</si>
  <si>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</si>
  <si>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</si>
  <si>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</si>
  <si>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</si>
  <si>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</si>
  <si>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</si>
  <si>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</si>
  <si>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</si>
  <si>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</si>
  <si>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</si>
  <si>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</si>
  <si>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</si>
  <si>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</si>
  <si>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</si>
  <si>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</si>
  <si>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</si>
  <si>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</si>
  <si>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</si>
  <si>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</si>
  <si>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</si>
  <si>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</si>
  <si>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</si>
  <si>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</si>
  <si>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</si>
  <si>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</si>
  <si>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</si>
  <si>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</si>
  <si>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</si>
  <si>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</si>
  <si>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</si>
  <si>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</si>
  <si>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</si>
  <si>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</si>
  <si>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</si>
  <si>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</si>
  <si>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</si>
  <si>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</si>
  <si>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</si>
  <si>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</si>
  <si>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</si>
  <si>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</si>
  <si>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</si>
  <si>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</si>
  <si>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</si>
  <si>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</si>
  <si>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</si>
  <si>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</si>
  <si>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</si>
  <si>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</si>
  <si>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</si>
  <si>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</si>
  <si>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</si>
  <si>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</si>
  <si>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</si>
  <si>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</si>
  <si>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</si>
  <si>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</si>
  <si>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</si>
  <si>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</si>
  <si>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</si>
  <si>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</si>
  <si>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</si>
  <si>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</si>
  <si>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</si>
  <si>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</si>
  <si>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</si>
  <si>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</si>
  <si>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</si>
  <si>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</si>
  <si>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</si>
  <si>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</si>
  <si>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</si>
  <si>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</si>
  <si>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</si>
  <si>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</si>
  <si>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</si>
  <si>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</si>
  <si>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</si>
  <si>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</si>
  <si>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</si>
  <si>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</si>
  <si>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</si>
  <si>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</si>
  <si>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</si>
  <si>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</si>
  <si>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</si>
  <si>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</si>
  <si>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</si>
  <si>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</si>
  <si>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</si>
  <si>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</si>
  <si>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</si>
  <si>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</si>
  <si>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</si>
  <si>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</si>
  <si>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</si>
  <si>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</si>
  <si>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</si>
  <si>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</si>
  <si>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</si>
  <si>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</si>
  <si>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</si>
  <si>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</si>
  <si>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</si>
  <si>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</si>
  <si>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</si>
  <si>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</si>
  <si>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</si>
  <si>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</si>
  <si>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</si>
  <si>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</si>
  <si>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</si>
  <si>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</si>
  <si>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</si>
  <si>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</si>
  <si>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</si>
  <si>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</si>
  <si>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</si>
  <si>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</si>
  <si>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</si>
  <si>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</si>
  <si>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</si>
  <si>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</si>
  <si>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</si>
  <si>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</si>
  <si>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</si>
  <si>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</si>
  <si>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</si>
  <si>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</si>
  <si>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</si>
  <si>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</si>
  <si>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</si>
  <si>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</si>
  <si>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</si>
  <si>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</si>
  <si>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</si>
  <si>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</si>
  <si>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</si>
  <si>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</si>
  <si>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</si>
  <si>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</si>
  <si>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</si>
  <si>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</si>
  <si>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</si>
  <si>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</si>
  <si>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</si>
  <si>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</si>
  <si>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</si>
  <si>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</si>
  <si>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</si>
  <si>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</si>
  <si>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</si>
  <si>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</si>
  <si>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</si>
  <si>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</si>
  <si>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</si>
  <si>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</si>
  <si>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</si>
  <si>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</si>
  <si>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</si>
  <si>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</si>
  <si>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</si>
  <si>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</si>
  <si>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</si>
  <si>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</si>
  <si>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</si>
  <si>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</si>
  <si>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</si>
  <si>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</si>
  <si>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</si>
  <si>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</si>
  <si>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</si>
  <si>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</si>
  <si>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</si>
  <si>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</si>
  <si>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</si>
  <si>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</si>
  <si>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</si>
  <si>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</si>
  <si>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</si>
  <si>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</si>
  <si>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</si>
  <si>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</si>
  <si>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</si>
  <si>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</si>
  <si>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</si>
  <si>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</si>
  <si>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</si>
  <si>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</si>
  <si>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</si>
  <si>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</si>
  <si>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</si>
  <si>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</si>
  <si>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</si>
  <si>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</si>
  <si>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</si>
  <si>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</si>
  <si>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</si>
  <si>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</si>
  <si>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</si>
  <si>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</si>
  <si>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</si>
  <si>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</si>
  <si>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</si>
  <si>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</si>
  <si>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</si>
  <si>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</si>
  <si>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</si>
  <si>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</si>
  <si>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</si>
  <si>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</si>
  <si>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</si>
  <si>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</si>
  <si>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</si>
  <si>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</si>
  <si>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</si>
  <si>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</si>
  <si>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</si>
  <si>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</si>
  <si>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</si>
  <si>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</si>
  <si>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</si>
  <si>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</si>
  <si>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</si>
  <si>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</si>
  <si>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</si>
  <si>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</si>
  <si>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</si>
  <si>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</si>
  <si>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</si>
  <si>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</si>
  <si>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</si>
  <si>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</si>
  <si>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</si>
  <si>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</si>
  <si>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</si>
  <si>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</si>
  <si>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</si>
  <si>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</si>
  <si>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</si>
  <si>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</si>
  <si>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</si>
  <si>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</si>
  <si>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</si>
  <si>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</si>
  <si>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</si>
  <si>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</si>
  <si>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</si>
  <si>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</si>
  <si>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</si>
  <si>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</si>
  <si>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</si>
  <si>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</si>
  <si>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</si>
  <si>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</si>
  <si>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</si>
  <si>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</si>
  <si>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</si>
  <si>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</si>
  <si>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</si>
  <si>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</si>
  <si>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</si>
  <si>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</si>
  <si>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</si>
  <si>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</si>
  <si>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</si>
  <si>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</si>
  <si>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</si>
  <si>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</si>
  <si>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</si>
  <si>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</si>
  <si>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</si>
  <si>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</si>
  <si>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</si>
  <si>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</si>
  <si>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</si>
  <si>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</si>
  <si>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</si>
  <si>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</si>
  <si>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</si>
  <si>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</si>
  <si>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</si>
  <si>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</si>
  <si>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</si>
  <si>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</si>
  <si>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</si>
  <si>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</si>
  <si>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</si>
  <si>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</si>
  <si>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</si>
  <si>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</si>
  <si>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</si>
  <si>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</si>
  <si>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</si>
  <si>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</si>
  <si>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</si>
  <si>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</si>
  <si>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</si>
  <si>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</si>
  <si>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</si>
  <si>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</si>
  <si>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</si>
  <si>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</si>
  <si>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</si>
  <si>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</si>
  <si>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</si>
  <si>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</si>
  <si>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</si>
  <si>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</si>
  <si>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</si>
  <si>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</si>
  <si>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</si>
  <si>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</si>
  <si>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</si>
  <si>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</si>
  <si>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</si>
  <si>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</si>
  <si>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</si>
  <si>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</si>
  <si>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</si>
  <si>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</si>
  <si>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</si>
  <si>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</si>
  <si>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</si>
  <si>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</si>
  <si>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</si>
  <si>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</si>
  <si>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</si>
  <si>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</si>
  <si>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</si>
  <si>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</si>
  <si>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</si>
  <si>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</si>
  <si>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</si>
  <si>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</si>
  <si>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</si>
  <si>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</si>
  <si>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</si>
  <si>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</si>
  <si>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</si>
  <si>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</si>
  <si>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</si>
  <si>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</si>
  <si>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</si>
  <si>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</si>
  <si>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</si>
  <si>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</si>
  <si>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</si>
  <si>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</si>
  <si>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</si>
  <si>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</si>
  <si>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</si>
  <si>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</si>
  <si>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</si>
  <si>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</si>
  <si>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</si>
  <si>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</si>
  <si>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</si>
  <si>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</si>
  <si>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</si>
  <si>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</si>
  <si>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</si>
  <si>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</si>
  <si>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</si>
  <si>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</si>
  <si>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</si>
  <si>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</si>
  <si>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</si>
  <si>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</si>
  <si>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</si>
  <si>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</si>
  <si>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</si>
  <si>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</si>
  <si>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</si>
  <si>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</si>
  <si>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</si>
  <si>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</si>
  <si>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</si>
  <si>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</si>
  <si>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</si>
  <si>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</si>
  <si>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</si>
  <si>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</si>
  <si>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</si>
  <si>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</si>
  <si>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</si>
  <si>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</si>
  <si>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</si>
  <si>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</si>
  <si>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</si>
  <si>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</si>
  <si>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</si>
  <si>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</si>
  <si>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</si>
  <si>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</si>
  <si>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</si>
  <si>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</si>
  <si>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</si>
  <si>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</si>
  <si>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</si>
  <si>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</si>
  <si>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</si>
  <si>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</si>
  <si>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</si>
  <si>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</si>
  <si>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</si>
  <si>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</si>
  <si>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</si>
  <si>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</si>
  <si>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</si>
  <si>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</si>
  <si>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</si>
  <si>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</si>
  <si>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</si>
  <si>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</si>
  <si>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</si>
  <si>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</si>
  <si>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</si>
  <si>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</si>
  <si>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</si>
  <si>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</si>
  <si>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</si>
  <si>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</si>
  <si>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</si>
  <si>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</si>
  <si>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</si>
  <si>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</si>
  <si>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</si>
  <si>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</si>
  <si>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</si>
  <si>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</si>
  <si>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</si>
  <si>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</si>
  <si>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</si>
  <si>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</si>
  <si>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</si>
  <si>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</si>
  <si>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</si>
  <si>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</si>
  <si>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</si>
  <si>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</si>
  <si>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</si>
  <si>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</si>
  <si>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</si>
  <si>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</si>
  <si>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</si>
  <si>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</si>
  <si>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</si>
  <si>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</si>
  <si>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</si>
  <si>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</si>
  <si>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</si>
  <si>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</si>
  <si>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</si>
  <si>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</si>
  <si>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</si>
  <si>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</si>
  <si>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</si>
  <si>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</si>
  <si>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</si>
  <si>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</si>
  <si>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</si>
  <si>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</si>
  <si>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</si>
  <si>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</si>
  <si>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</si>
  <si>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</si>
  <si>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</si>
  <si>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</si>
  <si>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</si>
  <si>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</si>
  <si>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</si>
  <si>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</si>
  <si>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</si>
  <si>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</si>
  <si>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</si>
  <si>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</si>
  <si>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</si>
  <si>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</si>
  <si>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</si>
  <si>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</si>
  <si>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</si>
  <si>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</si>
  <si>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</si>
  <si>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</si>
  <si>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</si>
  <si>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</si>
  <si>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</si>
  <si>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</si>
  <si>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</si>
  <si>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</si>
  <si>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</si>
  <si>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</si>
  <si>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</si>
  <si>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</si>
  <si>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</si>
  <si>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</si>
  <si>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</si>
  <si>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</si>
  <si>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</si>
  <si>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</si>
  <si>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</si>
  <si>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</si>
  <si>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</si>
  <si>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</si>
  <si>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</si>
  <si>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</si>
  <si>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</si>
  <si>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</si>
  <si>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</si>
  <si>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</si>
  <si>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</si>
  <si>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</si>
  <si>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</si>
  <si>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</si>
  <si>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</si>
  <si>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</si>
  <si>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</si>
  <si>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</si>
  <si>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</si>
  <si>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</si>
  <si>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</si>
  <si>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</si>
  <si>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</si>
  <si>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</si>
  <si>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</si>
  <si>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</si>
  <si>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</si>
  <si>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</si>
  <si>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</si>
  <si>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</si>
  <si>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</si>
  <si>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</si>
  <si>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</si>
  <si>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</si>
  <si>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</si>
  <si>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</si>
  <si>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</si>
  <si>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</si>
  <si>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</si>
  <si>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</si>
  <si>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</si>
  <si>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</si>
  <si>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</si>
  <si>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</si>
  <si>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</si>
  <si>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</si>
  <si>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</si>
  <si>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</si>
  <si>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</si>
  <si>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</si>
  <si>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</si>
  <si>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</si>
  <si>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</si>
  <si>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</si>
  <si>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</si>
  <si>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</si>
  <si>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</si>
  <si>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</si>
  <si>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</si>
  <si>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</si>
  <si>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</si>
  <si>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</si>
  <si>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</si>
  <si>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</si>
  <si>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</si>
  <si>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</si>
  <si>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</si>
  <si>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</si>
  <si>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</si>
  <si>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</si>
  <si>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</si>
  <si>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</si>
  <si>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</si>
  <si>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</si>
  <si>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</si>
  <si>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</si>
  <si>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</si>
  <si>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</si>
  <si>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</si>
  <si>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</si>
  <si>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</si>
  <si>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</si>
  <si>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</si>
  <si>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</si>
  <si>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</si>
  <si>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</si>
  <si>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</si>
  <si>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</si>
  <si>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</si>
  <si>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</si>
  <si>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</si>
  <si>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</si>
  <si>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</si>
  <si>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</si>
  <si>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</si>
  <si>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</si>
  <si>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</si>
  <si>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</si>
  <si>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</si>
  <si>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</si>
  <si>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</si>
  <si>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</si>
  <si>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</si>
  <si>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</si>
  <si>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</si>
  <si>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</si>
  <si>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</si>
  <si>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</si>
  <si>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</si>
  <si>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</si>
  <si>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</si>
  <si>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</si>
  <si>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</si>
  <si>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</si>
  <si>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</si>
  <si>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</si>
  <si>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</si>
  <si>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</si>
  <si>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</si>
  <si>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</si>
  <si>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</si>
  <si>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</si>
  <si>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</si>
  <si>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</si>
  <si>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</si>
  <si>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</si>
  <si>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</si>
  <si>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</si>
  <si>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</si>
  <si>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</si>
  <si>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</si>
  <si>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</si>
  <si>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</si>
  <si>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</si>
  <si>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</si>
  <si>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</si>
  <si>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</si>
  <si>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</si>
  <si>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</si>
  <si>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</si>
  <si>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</si>
  <si>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</si>
  <si>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</si>
  <si>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</si>
  <si>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</si>
  <si>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</si>
  <si>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</si>
  <si>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</si>
  <si>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</si>
  <si>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</si>
  <si>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</si>
  <si>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</si>
  <si>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</si>
  <si>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</si>
  <si>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</si>
  <si>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</si>
  <si>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</si>
  <si>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</si>
  <si>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</si>
  <si>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</si>
  <si>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</si>
  <si>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</si>
  <si>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</si>
  <si>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</si>
  <si>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</si>
  <si>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</si>
  <si>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</si>
  <si>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</si>
  <si>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</si>
  <si>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</si>
  <si>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</si>
  <si>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</si>
  <si>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</si>
  <si>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</si>
  <si>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</si>
  <si>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</si>
  <si>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</si>
  <si>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</si>
  <si>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</si>
  <si>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</si>
  <si>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</si>
  <si>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</si>
  <si>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</si>
  <si>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</si>
  <si>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</si>
  <si>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</si>
  <si>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</si>
  <si>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</si>
  <si>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</si>
  <si>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</si>
  <si>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</si>
  <si>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</si>
  <si>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</si>
  <si>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</si>
  <si>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</si>
  <si>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</si>
  <si>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</si>
  <si>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</si>
  <si>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</si>
  <si>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</si>
  <si>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</si>
  <si>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</si>
  <si>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</si>
  <si>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</si>
  <si>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</si>
  <si>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</si>
  <si>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</si>
  <si>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</si>
  <si>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</si>
  <si>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</si>
  <si>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</si>
  <si>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</si>
  <si>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</si>
  <si>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</si>
  <si>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</si>
  <si>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</si>
  <si>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</si>
  <si>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</si>
  <si>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</si>
  <si>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</si>
  <si>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</si>
  <si>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</si>
  <si>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</si>
  <si>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</si>
  <si>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</si>
  <si>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</si>
  <si>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</si>
  <si>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</si>
  <si>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</si>
  <si>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</si>
  <si>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</si>
  <si>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</si>
  <si>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</si>
  <si>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</si>
  <si>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</si>
  <si>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</si>
  <si>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</si>
  <si>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</si>
  <si>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</si>
  <si>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</si>
  <si>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</si>
  <si>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</si>
  <si>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</si>
  <si>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</si>
  <si>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</si>
  <si>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</si>
  <si>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</si>
  <si>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</si>
  <si>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</si>
  <si>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</si>
  <si>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</si>
  <si>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</si>
  <si>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</si>
  <si>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</si>
  <si>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</si>
  <si>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</si>
  <si>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</si>
  <si>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</si>
  <si>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</si>
  <si>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</si>
  <si>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</si>
  <si>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</si>
  <si>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</si>
  <si>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</si>
  <si>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</si>
  <si>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</si>
  <si>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</si>
  <si>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</si>
  <si>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</si>
  <si>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</si>
  <si>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</si>
  <si>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</si>
  <si>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</si>
  <si>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</si>
  <si>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</si>
  <si>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</si>
  <si>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</si>
  <si>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</si>
  <si>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</si>
  <si>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</si>
  <si>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</si>
  <si>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</si>
  <si>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</si>
  <si>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</si>
  <si>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</si>
  <si>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</si>
  <si>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</si>
  <si>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</si>
  <si>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</si>
  <si>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</si>
  <si>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</si>
  <si>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</si>
  <si>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</si>
  <si>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</si>
  <si>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</si>
  <si>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</si>
  <si>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</si>
  <si>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</si>
  <si>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</si>
  <si>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</si>
  <si>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</si>
  <si>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</si>
  <si>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</si>
  <si>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</si>
  <si>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</si>
  <si>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</si>
  <si>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</si>
  <si>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</si>
  <si>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</si>
  <si>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</si>
  <si>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</si>
  <si>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</si>
  <si>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</si>
  <si>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</si>
  <si>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</si>
  <si>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</si>
  <si>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</si>
  <si>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</si>
  <si>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</si>
  <si>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</si>
  <si>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</si>
  <si>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</si>
  <si>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</si>
  <si>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</si>
  <si>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</si>
  <si>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</si>
  <si>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</si>
  <si>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</si>
  <si>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</si>
  <si>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</si>
  <si>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</si>
  <si>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</si>
  <si>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</si>
  <si>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</si>
  <si>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</si>
  <si>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</si>
  <si>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</si>
  <si>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</si>
  <si>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</si>
  <si>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</si>
  <si>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</si>
  <si>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</si>
  <si>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</si>
  <si>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</si>
  <si>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</si>
  <si>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</si>
  <si>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</si>
  <si>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</si>
  <si>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</si>
  <si>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</si>
  <si>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</si>
  <si>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</si>
  <si>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</si>
  <si>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</si>
  <si>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</si>
  <si>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</si>
  <si>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</si>
  <si>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</si>
  <si>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</si>
  <si>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</si>
  <si>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</si>
  <si>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</si>
  <si>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</si>
  <si>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</si>
  <si>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</si>
  <si>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</si>
  <si>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</si>
  <si>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</si>
  <si>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</si>
  <si>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</si>
  <si>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</si>
  <si>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</si>
  <si>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</si>
  <si>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</si>
  <si>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</si>
  <si>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</si>
  <si>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</si>
  <si>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</si>
  <si>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</si>
  <si>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</si>
  <si>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</si>
  <si>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</si>
  <si>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</si>
  <si>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</si>
  <si>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</si>
  <si>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</si>
  <si>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</si>
  <si>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</si>
  <si>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</si>
  <si>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</si>
  <si>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</si>
  <si>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</si>
  <si>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</si>
  <si>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</si>
  <si>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</si>
  <si>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</si>
  <si>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</si>
  <si>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</si>
  <si>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</si>
  <si>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</si>
  <si>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</si>
  <si>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</si>
  <si>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</si>
  <si>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</si>
  <si>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</si>
  <si>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</si>
  <si>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</si>
  <si>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</si>
  <si>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</si>
  <si>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</si>
  <si>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</si>
  <si>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</si>
  <si>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</si>
  <si>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</si>
  <si>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</si>
  <si>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</si>
  <si>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</si>
  <si>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</si>
  <si>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</si>
  <si>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</si>
  <si>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</si>
  <si>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</si>
  <si>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</si>
  <si>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</si>
  <si>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</si>
  <si>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</si>
  <si>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</si>
  <si>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</si>
  <si>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</si>
  <si>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</si>
  <si>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</si>
  <si>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</si>
  <si>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</si>
  <si>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</si>
  <si>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</si>
  <si>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</si>
  <si>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</si>
  <si>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</si>
  <si>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</si>
  <si>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</si>
  <si>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</si>
  <si>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</si>
  <si>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</si>
  <si>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</si>
  <si>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</si>
  <si>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</si>
  <si>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</si>
  <si>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</si>
  <si>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</si>
  <si>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</si>
  <si>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</si>
  <si>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</si>
  <si>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</si>
  <si>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</si>
  <si>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</si>
  <si>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</si>
  <si>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</si>
  <si>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</si>
  <si>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</si>
  <si>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</si>
  <si>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</si>
  <si>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</si>
  <si>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</si>
  <si>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</si>
  <si>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</si>
  <si>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</si>
  <si>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</si>
  <si>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</si>
  <si>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</si>
  <si>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</si>
  <si>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</si>
  <si>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</si>
  <si>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</si>
  <si>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</si>
  <si>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</si>
  <si>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</si>
  <si>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</si>
  <si>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</si>
  <si>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</si>
  <si>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</si>
  <si>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</si>
  <si>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</si>
  <si>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</si>
  <si>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</si>
  <si>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</si>
  <si>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</si>
  <si>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</si>
  <si>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</si>
  <si>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</si>
  <si>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</si>
  <si>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</si>
  <si>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</si>
  <si>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</si>
  <si>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</si>
  <si>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</si>
  <si>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</si>
  <si>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</si>
  <si>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</si>
  <si>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</si>
  <si>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</si>
  <si>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</si>
  <si>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</si>
  <si>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</si>
  <si>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</si>
  <si>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</si>
  <si>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</si>
  <si>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</si>
  <si>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</si>
  <si>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</si>
  <si>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</si>
  <si>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</si>
  <si>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</si>
  <si>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</si>
  <si>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</si>
  <si>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</si>
  <si>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</si>
  <si>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</si>
  <si>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</si>
  <si>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</si>
  <si>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</si>
  <si>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</si>
  <si>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</si>
  <si>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</si>
  <si>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</si>
  <si>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</si>
  <si>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</si>
  <si>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</si>
  <si>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</si>
  <si>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</si>
  <si>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</si>
  <si>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</si>
  <si>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</si>
  <si>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</si>
  <si>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</si>
  <si>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</si>
  <si>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</si>
  <si>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</si>
  <si>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</si>
  <si>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</si>
  <si>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</si>
  <si>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</si>
  <si>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</si>
  <si>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</si>
  <si>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</si>
  <si>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</si>
  <si>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</si>
  <si>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</si>
  <si>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</si>
  <si>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</si>
  <si>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</si>
  <si>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</si>
  <si>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</si>
  <si>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</si>
  <si>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</si>
  <si>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</si>
  <si>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</si>
  <si>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</si>
  <si>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</si>
  <si>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</si>
  <si>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</si>
  <si>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</si>
  <si>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</si>
  <si>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</si>
  <si>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</si>
  <si>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</si>
  <si>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</si>
  <si>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</si>
  <si>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</si>
  <si>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</si>
  <si>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</si>
  <si>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</si>
  <si>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</si>
  <si>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</si>
  <si>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</si>
  <si>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</si>
  <si>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</si>
  <si>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</si>
  <si>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</si>
  <si>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</si>
  <si>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</si>
  <si>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</si>
  <si>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</si>
  <si>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</si>
  <si>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</si>
  <si>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</si>
  <si>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</si>
  <si>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</si>
  <si>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</si>
  <si>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</si>
  <si>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</si>
  <si>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</si>
  <si>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</si>
  <si>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</si>
  <si>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</si>
  <si>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</si>
  <si>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</si>
  <si>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</si>
  <si>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</si>
  <si>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</si>
  <si>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</si>
  <si>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</si>
  <si>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</si>
  <si>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</si>
  <si>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</si>
  <si>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</si>
  <si>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</si>
  <si>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</si>
  <si>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</si>
  <si>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</si>
  <si>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</si>
  <si>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</si>
  <si>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</si>
  <si>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</si>
  <si>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</si>
  <si>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</si>
  <si>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</si>
  <si>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</si>
  <si>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</si>
  <si>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</si>
  <si>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</si>
  <si>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</si>
  <si>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</si>
  <si>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</si>
  <si>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</si>
  <si>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</si>
  <si>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</si>
  <si>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</si>
  <si>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</si>
  <si>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</si>
  <si>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</si>
  <si>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</si>
  <si>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</si>
  <si>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</si>
  <si>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</si>
  <si>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</si>
  <si>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</si>
  <si>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</si>
  <si>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</si>
  <si>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</si>
  <si>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</si>
  <si>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</si>
  <si>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</si>
  <si>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</si>
  <si>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</si>
  <si>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</si>
  <si>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</si>
  <si>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</si>
  <si>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</si>
  <si>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</si>
  <si>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</si>
  <si>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</si>
  <si>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</si>
  <si>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</si>
  <si>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</si>
  <si>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</si>
  <si>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</si>
  <si>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</si>
  <si>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</si>
  <si>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</si>
  <si>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</si>
  <si>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</si>
  <si>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</si>
  <si>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</si>
  <si>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</si>
  <si>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</si>
  <si>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</si>
  <si>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</si>
  <si>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</si>
  <si>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</si>
  <si>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</si>
  <si>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</si>
  <si>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</si>
  <si>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</si>
  <si>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</si>
  <si>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</si>
  <si>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</si>
  <si>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</si>
  <si>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</si>
  <si>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</si>
  <si>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</si>
  <si>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</si>
  <si>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</si>
  <si>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</si>
  <si>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</si>
  <si>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</si>
  <si>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</si>
  <si>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</si>
  <si>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</si>
  <si>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</si>
  <si>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</si>
  <si>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</si>
  <si>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</si>
  <si>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</si>
  <si>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</si>
  <si>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</si>
  <si>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</si>
  <si>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</si>
  <si>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</si>
  <si>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</si>
  <si>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</si>
  <si>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</si>
  <si>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</si>
  <si>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</si>
  <si>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</si>
  <si>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</si>
  <si>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</si>
  <si>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</si>
  <si>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</si>
  <si>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</si>
  <si>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</si>
  <si>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</si>
  <si>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</si>
  <si>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</si>
  <si>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</si>
  <si>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</si>
  <si>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</si>
  <si>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</si>
  <si>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</si>
  <si>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</si>
  <si>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</si>
  <si>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</si>
  <si>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</si>
  <si>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</si>
  <si>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</si>
  <si>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</si>
  <si>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</si>
  <si>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</si>
  <si>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</si>
  <si>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</si>
  <si>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</si>
  <si>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</si>
  <si>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</si>
  <si>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</si>
  <si>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</si>
  <si>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</si>
  <si>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</si>
  <si>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</si>
  <si>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</si>
  <si>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</si>
  <si>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</si>
  <si>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</si>
  <si>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</si>
  <si>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</si>
  <si>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</si>
  <si>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</si>
  <si>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</si>
  <si>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</si>
  <si>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</si>
  <si>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</si>
  <si>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</si>
  <si>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</si>
  <si>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</si>
  <si>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</si>
  <si>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</si>
  <si>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</si>
  <si>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</si>
  <si>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</si>
  <si>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</si>
  <si>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</si>
  <si>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</si>
  <si>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</si>
  <si>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</si>
  <si>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</si>
  <si>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</si>
  <si>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</si>
  <si>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</si>
  <si>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</si>
  <si>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</si>
  <si>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</si>
  <si>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</si>
  <si>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</si>
  <si>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</si>
  <si>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</si>
  <si>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</si>
  <si>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</si>
  <si>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</si>
  <si>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</si>
  <si>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</si>
  <si>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</si>
  <si>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</si>
  <si>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</si>
  <si>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</si>
  <si>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</si>
  <si>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</si>
  <si>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</si>
  <si>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</si>
  <si>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</si>
  <si>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</si>
  <si>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</si>
  <si>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</si>
  <si>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</si>
  <si>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</si>
  <si>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</si>
  <si>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</si>
  <si>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</si>
  <si>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</si>
  <si>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</si>
  <si>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</si>
  <si>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</si>
  <si>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</si>
  <si>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</si>
  <si>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</si>
  <si>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</si>
  <si>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</si>
  <si>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</si>
  <si>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</si>
  <si>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</si>
  <si>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</si>
  <si>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</si>
  <si>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</si>
  <si>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</si>
  <si>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</si>
  <si>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</si>
  <si>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</si>
  <si>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</si>
  <si>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</si>
  <si>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</si>
  <si>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</si>
  <si>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</si>
  <si>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</si>
  <si>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</si>
  <si>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</si>
  <si>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</si>
  <si>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</si>
  <si>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</si>
  <si>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</si>
  <si>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</si>
  <si>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</si>
  <si>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</si>
  <si>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</si>
  <si>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</si>
  <si>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</si>
  <si>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</si>
  <si>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</si>
  <si>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</si>
  <si>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</si>
  <si>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</si>
  <si>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</si>
  <si>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</si>
  <si>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</si>
  <si>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</si>
  <si>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</si>
  <si>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</si>
  <si>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</si>
  <si>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</si>
  <si>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</si>
  <si>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</si>
  <si>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</si>
  <si>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</si>
  <si>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</si>
  <si>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</si>
  <si>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</si>
  <si>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</si>
  <si>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</si>
  <si>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</si>
  <si>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</si>
  <si>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</si>
  <si>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</si>
  <si>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</si>
  <si>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</si>
  <si>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</si>
  <si>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</si>
  <si>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</si>
  <si>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</si>
  <si>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</si>
  <si>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</si>
  <si>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</si>
  <si>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</si>
  <si>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</si>
  <si>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</si>
  <si>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</si>
  <si>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</si>
  <si>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</si>
  <si>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</si>
  <si>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</si>
  <si>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</si>
  <si>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</si>
  <si>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</si>
  <si>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</si>
  <si>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</si>
  <si>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</si>
  <si>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</si>
  <si>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</si>
  <si>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</si>
  <si>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</si>
  <si>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</si>
  <si>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</si>
  <si>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</si>
  <si>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</si>
  <si>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</si>
  <si>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</si>
  <si>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</si>
  <si>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</si>
  <si>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</si>
  <si>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</si>
  <si>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</si>
  <si>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</si>
  <si>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</si>
  <si>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</si>
  <si>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</si>
  <si>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</si>
  <si>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</si>
  <si>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</si>
  <si>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</si>
  <si>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</si>
  <si>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</si>
  <si>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</si>
  <si>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</si>
  <si>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</si>
  <si>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</si>
  <si>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</si>
  <si>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</si>
  <si>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</si>
  <si>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</si>
  <si>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</si>
  <si>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</si>
  <si>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</si>
  <si>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</si>
  <si>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</si>
  <si>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</si>
  <si>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</si>
  <si>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</si>
  <si>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</si>
  <si>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</si>
  <si>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</si>
  <si>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</si>
  <si>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</si>
  <si>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</si>
  <si>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</si>
  <si>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</si>
  <si>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</si>
  <si>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</si>
  <si>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</si>
  <si>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</si>
  <si>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</si>
  <si>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</si>
  <si>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</si>
  <si>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</si>
  <si>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</si>
  <si>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</si>
  <si>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</si>
  <si>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</si>
  <si>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</si>
  <si>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</si>
  <si>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</si>
  <si>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</si>
  <si>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</si>
  <si>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</si>
  <si>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</si>
  <si>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</si>
  <si>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</si>
  <si>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</si>
  <si>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</si>
  <si>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</si>
  <si>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</si>
  <si>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</si>
  <si>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</si>
  <si>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</si>
  <si>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</si>
  <si>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</si>
  <si>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</si>
  <si>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</si>
  <si>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</si>
  <si>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</si>
  <si>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</si>
  <si>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</si>
  <si>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</si>
  <si>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</si>
  <si>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</si>
  <si>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</si>
  <si>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</si>
  <si>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</si>
  <si>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</si>
  <si>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</si>
  <si>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</si>
  <si>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</si>
  <si>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</si>
  <si>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</si>
  <si>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</si>
  <si>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</si>
  <si>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</si>
  <si>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</si>
  <si>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</si>
  <si>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</si>
  <si>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</si>
  <si>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</si>
  <si>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</si>
  <si>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</si>
  <si>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</si>
  <si>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</si>
  <si>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</si>
  <si>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</si>
  <si>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</si>
  <si>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</si>
  <si>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</si>
  <si>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</si>
  <si>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</si>
  <si>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</si>
  <si>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</si>
  <si>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</si>
  <si>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</si>
  <si>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</si>
  <si>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</si>
  <si>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</si>
  <si>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</si>
  <si>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</si>
  <si>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</si>
  <si>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</si>
  <si>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</si>
  <si>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</si>
  <si>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</si>
  <si>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</si>
  <si>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</si>
  <si>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</si>
  <si>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</si>
  <si>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</si>
  <si>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</si>
  <si>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</si>
  <si>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</si>
  <si>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</si>
  <si>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</si>
  <si>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</si>
  <si>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</si>
  <si>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</si>
  <si>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</si>
  <si>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</si>
  <si>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</si>
  <si>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</si>
  <si>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</si>
  <si>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</si>
  <si>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</si>
  <si>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</si>
  <si>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</si>
  <si>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</si>
  <si>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</si>
  <si>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</si>
  <si>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</si>
  <si>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</si>
  <si>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</si>
  <si>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</si>
  <si>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</si>
  <si>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</si>
  <si>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</si>
  <si>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</si>
  <si>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</si>
  <si>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</si>
  <si>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</si>
  <si>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</si>
  <si>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</si>
  <si>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</si>
  <si>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</si>
  <si>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</si>
  <si>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</si>
  <si>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</si>
  <si>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</si>
  <si>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</si>
  <si>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</si>
  <si>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</si>
  <si>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</si>
  <si>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</si>
  <si>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</si>
  <si>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</si>
  <si>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</si>
  <si>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</si>
  <si>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</si>
  <si>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</si>
  <si>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</si>
  <si>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</si>
  <si>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</si>
  <si>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</si>
  <si>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</si>
  <si>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</si>
  <si>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</si>
  <si>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</si>
  <si>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</si>
  <si>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</si>
  <si>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</si>
  <si>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</si>
  <si>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</si>
  <si>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</si>
  <si>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</si>
  <si>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</si>
  <si>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</si>
  <si>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</si>
  <si>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</si>
  <si>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</si>
  <si>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</si>
  <si>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</si>
  <si>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</si>
  <si>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</si>
  <si>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</si>
  <si>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</si>
  <si>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</si>
  <si>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</si>
  <si>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</si>
  <si>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</si>
  <si>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</si>
  <si>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</si>
  <si>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</si>
  <si>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</si>
  <si>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</si>
  <si>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</si>
  <si>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</si>
  <si>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</si>
  <si>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</si>
  <si>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</si>
  <si>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</si>
  <si>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</si>
  <si>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</si>
  <si>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</si>
  <si>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</si>
  <si>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</si>
  <si>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</si>
  <si>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</si>
  <si>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</si>
  <si>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</si>
  <si>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</si>
  <si>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</si>
  <si>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</si>
  <si>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</si>
  <si>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</si>
  <si>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</si>
  <si>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</si>
  <si>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</si>
  <si>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</si>
  <si>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</si>
  <si>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</si>
  <si>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</si>
  <si>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</si>
  <si>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</si>
  <si>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</si>
  <si>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</si>
  <si>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</si>
  <si>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</si>
  <si>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</si>
  <si>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</si>
  <si>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</si>
  <si>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</si>
  <si>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</si>
  <si>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</si>
  <si>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</si>
  <si>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</si>
  <si>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</si>
  <si>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</si>
  <si>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</si>
  <si>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</si>
  <si>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</si>
  <si>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</si>
  <si>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</si>
  <si>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</si>
  <si>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</si>
  <si>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</si>
  <si>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</si>
  <si>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</si>
  <si>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</si>
  <si>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</si>
  <si>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</si>
  <si>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</si>
  <si>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</si>
  <si>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</si>
  <si>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</si>
  <si>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</si>
  <si>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</si>
  <si>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</si>
  <si>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</si>
  <si>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</si>
  <si>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</si>
  <si>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</si>
  <si>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</si>
  <si>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</si>
  <si>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</si>
  <si>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</si>
  <si>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</si>
  <si>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</si>
  <si>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</si>
  <si>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</si>
  <si>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</si>
  <si>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</si>
  <si>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</si>
  <si>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</si>
  <si>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</si>
  <si>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</si>
  <si>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</si>
  <si>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</si>
  <si>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</si>
  <si>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</si>
  <si>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</si>
  <si>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</si>
  <si>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</si>
  <si>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</si>
  <si>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</si>
  <si>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</si>
  <si>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</si>
  <si>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</si>
  <si>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</si>
  <si>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</si>
  <si>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</si>
  <si>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</si>
  <si>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</si>
  <si>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</si>
  <si>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</si>
  <si>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</si>
  <si>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</si>
  <si>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</si>
  <si>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</si>
  <si>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</si>
  <si>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</si>
  <si>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</si>
  <si>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</si>
  <si>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</si>
  <si>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</si>
  <si>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</si>
  <si>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</si>
  <si>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</si>
  <si>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</si>
  <si>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</si>
  <si>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</si>
  <si>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</si>
  <si>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</si>
  <si>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</si>
  <si>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</si>
  <si>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</si>
  <si>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</si>
  <si>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</si>
  <si>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</si>
  <si>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</si>
  <si>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</si>
  <si>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</si>
  <si>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</si>
  <si>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</si>
  <si>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</si>
  <si>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</si>
  <si>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</si>
  <si>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</si>
  <si>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</si>
  <si>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</si>
  <si>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</si>
  <si>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</si>
  <si>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</si>
  <si>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</si>
  <si>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</si>
  <si>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</si>
  <si>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</si>
  <si>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</si>
  <si>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</si>
  <si>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</si>
  <si>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</si>
  <si>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</si>
  <si>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</si>
  <si>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</si>
  <si>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</si>
  <si>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</si>
  <si>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</si>
  <si>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</si>
  <si>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</si>
  <si>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</si>
  <si>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</si>
  <si>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</si>
  <si>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</si>
  <si>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</si>
  <si>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</si>
  <si>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</si>
  <si>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</si>
  <si>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</si>
  <si>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</si>
  <si>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</si>
  <si>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</si>
  <si>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</si>
  <si>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</si>
  <si>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</si>
  <si>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</si>
  <si>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</si>
  <si>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</si>
  <si>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</si>
  <si>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</si>
  <si>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</si>
  <si>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</si>
  <si>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</si>
  <si>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</si>
  <si>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</si>
  <si>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</si>
  <si>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</si>
  <si>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</si>
  <si>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</si>
  <si>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</si>
  <si>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</si>
  <si>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</si>
  <si>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</si>
  <si>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</si>
  <si>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</si>
  <si>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</si>
  <si>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</si>
  <si>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</si>
  <si>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</si>
  <si>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</si>
  <si>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</si>
  <si>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</si>
  <si>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</si>
  <si>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</si>
  <si>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</si>
  <si>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</si>
  <si>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</si>
  <si>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</si>
  <si>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</si>
  <si>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</si>
  <si>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</si>
  <si>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</si>
  <si>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</si>
  <si>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</si>
  <si>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</si>
  <si>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</si>
  <si>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</si>
  <si>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</si>
  <si>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</si>
  <si>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</si>
  <si>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</si>
  <si>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</si>
  <si>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</si>
  <si>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</si>
  <si>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</si>
  <si>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</si>
  <si>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</si>
  <si>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</si>
  <si>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</si>
  <si>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</si>
  <si>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</si>
  <si>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</si>
  <si>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</si>
  <si>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</si>
  <si>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</si>
  <si>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</si>
  <si>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</si>
  <si>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</si>
  <si>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</si>
  <si>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</si>
  <si>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</si>
  <si>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</si>
  <si>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</si>
  <si>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</si>
  <si>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</si>
  <si>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</si>
  <si>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</si>
  <si>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</si>
  <si>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</si>
  <si>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</si>
  <si>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</si>
  <si>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</si>
  <si>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</si>
  <si>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</si>
  <si>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</si>
  <si>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</si>
  <si>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</si>
  <si>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</si>
  <si>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</si>
  <si>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</si>
  <si>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</si>
  <si>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</si>
  <si>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</si>
  <si>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</si>
  <si>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</si>
  <si>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</si>
  <si>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</si>
  <si>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</si>
  <si>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</si>
  <si>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</si>
  <si>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</si>
  <si>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</si>
  <si>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</si>
  <si>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</si>
  <si>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</si>
  <si>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</si>
  <si>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</si>
  <si>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</si>
  <si>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</si>
  <si>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</si>
  <si>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</si>
  <si>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</si>
  <si>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</si>
  <si>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</si>
  <si>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</si>
  <si>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</si>
  <si>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</si>
  <si>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</si>
  <si>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</si>
  <si>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</si>
  <si>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</si>
  <si>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</si>
  <si>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</si>
  <si>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</si>
  <si>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</si>
  <si>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</si>
  <si>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</si>
  <si>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</si>
  <si>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</si>
  <si>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</si>
  <si>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</si>
  <si>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</si>
  <si>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</si>
  <si>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</si>
  <si>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</si>
  <si>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</si>
  <si>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</si>
  <si>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</si>
  <si>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</si>
  <si>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</si>
  <si>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</si>
  <si>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</si>
  <si>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</si>
  <si>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</si>
  <si>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</si>
  <si>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</si>
  <si>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</si>
  <si>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</si>
  <si>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</si>
  <si>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</si>
  <si>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</si>
  <si>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</si>
  <si>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</si>
  <si>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</si>
  <si>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</si>
  <si>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</si>
  <si>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</si>
  <si>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</si>
  <si>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</si>
  <si>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</si>
  <si>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</si>
  <si>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</si>
  <si>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</si>
  <si>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</si>
  <si>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</si>
  <si>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</si>
  <si>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</si>
  <si>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</si>
  <si>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</si>
  <si>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</si>
  <si>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</si>
  <si>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</si>
  <si>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</si>
  <si>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</si>
  <si>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</si>
  <si>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</si>
  <si>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</si>
  <si>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</si>
  <si>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</si>
  <si>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</si>
  <si>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</si>
  <si>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</si>
  <si>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</si>
  <si>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</si>
  <si>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</si>
  <si>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</si>
  <si>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</si>
  <si>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</si>
  <si>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</si>
  <si>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</si>
  <si>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</si>
  <si>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</si>
  <si>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</si>
  <si>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</si>
  <si>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</si>
  <si>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</si>
  <si>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</si>
  <si>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</si>
  <si>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</si>
  <si>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</si>
  <si>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</si>
  <si>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</si>
  <si>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</si>
  <si>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</si>
  <si>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</si>
  <si>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</si>
  <si>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</si>
  <si>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</si>
  <si>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</si>
  <si>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</si>
  <si>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</si>
  <si>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</si>
  <si>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</si>
  <si>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</si>
  <si>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</si>
  <si>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</si>
  <si>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</si>
  <si>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</si>
  <si>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</si>
  <si>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</si>
  <si>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</si>
  <si>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</si>
  <si>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</si>
  <si>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</si>
  <si>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</si>
  <si>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</si>
  <si>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</si>
  <si>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</si>
  <si>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</si>
  <si>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</si>
  <si>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</si>
  <si>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</si>
  <si>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</si>
  <si>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</si>
  <si>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</si>
  <si>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</si>
  <si>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</si>
  <si>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</si>
  <si>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</si>
  <si>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</si>
  <si>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</si>
  <si>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</si>
  <si>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</si>
  <si>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</si>
  <si>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</si>
  <si>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</si>
  <si>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</si>
  <si>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</si>
  <si>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</si>
  <si>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</si>
  <si>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</si>
  <si>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</si>
  <si>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</si>
  <si>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</si>
  <si>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</si>
  <si>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</si>
  <si>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</si>
  <si>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</si>
  <si>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</si>
  <si>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</si>
  <si>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</si>
  <si>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</si>
  <si>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</si>
  <si>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</si>
  <si>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</si>
  <si>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</si>
  <si>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</si>
  <si>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</si>
  <si>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</si>
  <si>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</si>
  <si>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</si>
  <si>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</si>
  <si>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</si>
  <si>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</si>
  <si>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</si>
  <si>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</si>
  <si>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</si>
  <si>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</si>
  <si>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</si>
  <si>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</si>
  <si>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</si>
  <si>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</si>
  <si>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</si>
  <si>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</si>
  <si>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</si>
  <si>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</si>
  <si>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</si>
  <si>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</si>
  <si>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</si>
  <si>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</si>
  <si>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</si>
  <si>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</si>
  <si>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</si>
  <si>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</si>
  <si>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</si>
  <si>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</si>
  <si>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</si>
  <si>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</si>
  <si>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</si>
  <si>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</si>
  <si>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</si>
  <si>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</si>
  <si>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</si>
  <si>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</si>
  <si>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</si>
  <si>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</si>
  <si>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</si>
  <si>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</si>
  <si>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</si>
  <si>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</si>
  <si>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</si>
  <si>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</si>
  <si>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</si>
  <si>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</si>
  <si>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</si>
  <si>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</si>
  <si>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</si>
  <si>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</si>
  <si>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</si>
  <si>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</si>
  <si>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</si>
  <si>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</si>
  <si>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</si>
  <si>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</si>
  <si>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</si>
  <si>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</si>
  <si>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</si>
  <si>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</si>
  <si>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</si>
  <si>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</si>
  <si>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</si>
  <si>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</si>
  <si>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</si>
  <si>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</si>
  <si>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</si>
  <si>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</si>
  <si>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</si>
  <si>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</si>
  <si>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</si>
  <si>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</si>
  <si>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</si>
  <si>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</si>
  <si>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</si>
  <si>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</si>
  <si>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</si>
  <si>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</si>
  <si>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</si>
  <si>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</si>
  <si>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</si>
  <si>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</si>
  <si>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</si>
  <si>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</si>
  <si>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</si>
  <si>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</si>
  <si>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</si>
  <si>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</si>
  <si>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</si>
  <si>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</si>
  <si>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</si>
  <si>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</si>
  <si>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</si>
  <si>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</si>
  <si>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</si>
  <si>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</si>
  <si>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</si>
  <si>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</si>
  <si>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</si>
  <si>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</si>
  <si>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</si>
  <si>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</si>
  <si>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</si>
  <si>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</si>
  <si>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</si>
  <si>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</si>
  <si>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</si>
  <si>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</si>
  <si>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</si>
  <si>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</si>
  <si>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</si>
  <si>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</si>
  <si>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</si>
  <si>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</si>
  <si>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</si>
  <si>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</si>
  <si>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</si>
  <si>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</si>
  <si>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</si>
  <si>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</si>
  <si>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</si>
  <si>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</si>
  <si>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</si>
  <si>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</si>
  <si>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</si>
  <si>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</si>
  <si>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</si>
  <si>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</si>
  <si>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</si>
  <si>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</si>
  <si>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</si>
  <si>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</si>
  <si>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</si>
  <si>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</si>
  <si>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</si>
  <si>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</si>
  <si>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</si>
  <si>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</si>
  <si>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</si>
  <si>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</si>
  <si>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</si>
  <si>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</si>
  <si>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</si>
  <si>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</si>
  <si>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</si>
  <si>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</si>
  <si>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</si>
  <si>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</si>
  <si>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</si>
  <si>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</si>
  <si>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</si>
  <si>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</si>
  <si>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</si>
  <si>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</si>
  <si>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</si>
  <si>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</si>
  <si>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</si>
  <si>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</si>
  <si>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</si>
  <si>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</si>
  <si>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</si>
  <si>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</si>
  <si>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</si>
  <si>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</si>
  <si>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</si>
  <si>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</si>
  <si>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</si>
  <si>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</si>
  <si>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</si>
  <si>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</si>
  <si>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</si>
  <si>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</si>
  <si>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</si>
  <si>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</si>
  <si>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</si>
  <si>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</si>
  <si>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</si>
  <si>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</si>
  <si>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</si>
  <si>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</si>
  <si>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</si>
  <si>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</si>
  <si>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</si>
  <si>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</si>
  <si>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</si>
  <si>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</si>
  <si>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</si>
  <si>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</si>
  <si>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</si>
  <si>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</si>
  <si>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</si>
  <si>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</si>
  <si>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</si>
  <si>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</si>
  <si>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</si>
  <si>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</si>
  <si>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</si>
  <si>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</si>
  <si>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</si>
  <si>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</si>
  <si>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</si>
  <si>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</si>
  <si>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</si>
  <si>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</si>
  <si>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</si>
  <si>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</si>
  <si>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</si>
  <si>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</si>
  <si>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</si>
  <si>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</si>
  <si>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</si>
  <si>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</si>
  <si>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</si>
  <si>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</si>
  <si>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</si>
  <si>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</si>
  <si>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</si>
  <si>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</si>
  <si>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</si>
  <si>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</si>
  <si>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</si>
  <si>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</si>
  <si>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</si>
  <si>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</si>
  <si>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</si>
  <si>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</si>
  <si>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</si>
  <si>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</si>
  <si>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</si>
  <si>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</si>
  <si>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</si>
  <si>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</si>
  <si>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</si>
  <si>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</si>
  <si>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</si>
  <si>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</si>
  <si>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</si>
  <si>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</si>
  <si>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</si>
  <si>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</si>
  <si>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</si>
  <si>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</si>
  <si>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</si>
  <si>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</si>
  <si>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</si>
  <si>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</si>
  <si>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</si>
  <si>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</si>
  <si>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</si>
  <si>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</si>
  <si>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</si>
  <si>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</si>
  <si>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</si>
  <si>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</si>
  <si>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</si>
  <si>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</si>
  <si>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</si>
  <si>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</si>
  <si>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</si>
  <si>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</si>
  <si>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</si>
  <si>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</si>
  <si>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</si>
  <si>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</si>
  <si>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</si>
  <si>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</si>
  <si>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</si>
  <si>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</si>
  <si>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</si>
  <si>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</si>
  <si>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</si>
  <si>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</si>
  <si>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</si>
  <si>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</si>
  <si>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</si>
  <si>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</si>
  <si>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</si>
  <si>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</si>
  <si>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</si>
  <si>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</si>
  <si>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</si>
  <si>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</si>
  <si>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</si>
  <si>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</si>
  <si>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</si>
  <si>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</si>
  <si>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</si>
  <si>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</si>
  <si>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</si>
  <si>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</si>
  <si>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</si>
  <si>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</si>
  <si>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</si>
  <si>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</si>
  <si>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</si>
  <si>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</si>
  <si>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</si>
  <si>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</si>
  <si>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</si>
  <si>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</si>
  <si>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</si>
  <si>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</si>
  <si>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</si>
  <si>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</si>
  <si>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</si>
  <si>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</si>
  <si>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</si>
  <si>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</si>
  <si>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</si>
  <si>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</si>
  <si>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</si>
  <si>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</si>
  <si>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</si>
  <si>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</si>
  <si>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</si>
  <si>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</si>
  <si>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</si>
  <si>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</si>
  <si>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</si>
  <si>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</si>
  <si>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</si>
  <si>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</si>
  <si>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</si>
  <si>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</si>
  <si>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</si>
  <si>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</si>
  <si>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</si>
  <si>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</si>
  <si>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</si>
  <si>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</si>
  <si>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</si>
  <si>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</si>
  <si>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</si>
  <si>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</si>
  <si>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</si>
  <si>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</si>
  <si>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</si>
  <si>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</si>
  <si>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</si>
  <si>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</si>
  <si>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</si>
  <si>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</si>
  <si>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</si>
  <si>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</si>
  <si>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</si>
  <si>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</si>
  <si>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</si>
  <si>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</si>
  <si>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</si>
  <si>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</si>
  <si>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</si>
  <si>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</si>
  <si>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</si>
  <si>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</si>
  <si>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</si>
  <si>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</si>
  <si>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</si>
  <si>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</si>
  <si>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</si>
  <si>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</si>
  <si>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</si>
  <si>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</si>
  <si>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</si>
  <si>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</si>
  <si>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</si>
  <si>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</si>
  <si>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</si>
  <si>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</si>
  <si>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</si>
  <si>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</si>
  <si>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</si>
  <si>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</si>
  <si>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</si>
  <si>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</si>
  <si>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</si>
  <si>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</si>
  <si>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</si>
  <si>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</si>
  <si>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</si>
  <si>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</si>
  <si>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</si>
  <si>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</si>
  <si>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</si>
  <si>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</si>
  <si>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</si>
  <si>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</si>
  <si>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</si>
  <si>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</si>
  <si>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</si>
  <si>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</si>
  <si>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</si>
  <si>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</si>
  <si>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</si>
  <si>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</si>
  <si>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</si>
  <si>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</si>
  <si>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</si>
  <si>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</si>
  <si>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</si>
  <si>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</si>
  <si>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</si>
  <si>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</si>
  <si>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</si>
  <si>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</si>
  <si>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</si>
  <si>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</si>
  <si>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</si>
  <si>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</si>
  <si>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</si>
  <si>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</si>
  <si>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</si>
  <si>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</si>
  <si>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</si>
  <si>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</si>
  <si>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</si>
  <si>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</si>
  <si>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</si>
  <si>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</si>
  <si>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</si>
  <si>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</si>
  <si>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</si>
  <si>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</si>
  <si>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</si>
  <si>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</si>
  <si>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</si>
  <si>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</si>
  <si>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</si>
  <si>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</si>
  <si>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</si>
  <si>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</si>
  <si>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</si>
  <si>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</si>
  <si>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</si>
  <si>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</si>
  <si>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</si>
  <si>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</si>
  <si>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</si>
  <si>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</si>
  <si>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</si>
  <si>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</si>
  <si>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</si>
  <si>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</si>
  <si>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</si>
  <si>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</si>
  <si>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</si>
  <si>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</si>
  <si>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</si>
  <si>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</si>
  <si>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</si>
  <si>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</si>
  <si>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</si>
  <si>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</si>
  <si>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</si>
  <si>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</si>
  <si>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</si>
  <si>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</si>
  <si>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</si>
  <si>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</si>
  <si>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</si>
  <si>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</si>
  <si>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</si>
  <si>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</si>
  <si>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</si>
  <si>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</si>
  <si>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</si>
  <si>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</si>
  <si>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</si>
  <si>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</si>
  <si>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</si>
  <si>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</si>
  <si>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</si>
  <si>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</si>
  <si>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</si>
  <si>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</si>
  <si>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</si>
  <si>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</si>
  <si>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</si>
  <si>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</si>
  <si>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</si>
  <si>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</si>
  <si>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</si>
  <si>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</si>
  <si>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</si>
  <si>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</si>
  <si>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</si>
  <si>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</si>
  <si>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</si>
  <si>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</si>
  <si>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</si>
  <si>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</si>
  <si>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</si>
  <si>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</si>
  <si>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</si>
  <si>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</si>
  <si>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</si>
  <si>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</si>
  <si>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</si>
  <si>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</si>
  <si>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</si>
  <si>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</si>
  <si>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</si>
  <si>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</si>
  <si>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</si>
  <si>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</si>
  <si>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</si>
  <si>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</si>
  <si>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</si>
  <si>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</si>
  <si>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</si>
  <si>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</si>
  <si>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</si>
  <si>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</si>
  <si>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</si>
  <si>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</si>
  <si>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</si>
  <si>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</si>
  <si>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</si>
  <si>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</si>
  <si>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</si>
  <si>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</si>
  <si>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</si>
  <si>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</si>
  <si>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</si>
  <si>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</si>
  <si>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</si>
  <si>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</si>
  <si>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</si>
  <si>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</si>
  <si>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</si>
  <si>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</si>
  <si>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</si>
  <si>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</si>
  <si>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</si>
  <si>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</si>
  <si>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</si>
  <si>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</si>
  <si>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</si>
  <si>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</si>
  <si>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</si>
  <si>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</si>
  <si>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</si>
  <si>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</si>
  <si>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</si>
  <si>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</si>
  <si>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</si>
  <si>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</si>
  <si>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</si>
  <si>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</si>
  <si>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</si>
  <si>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</si>
  <si>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</si>
  <si>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</si>
  <si>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</si>
  <si>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</si>
  <si>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</si>
  <si>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</si>
  <si>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</si>
  <si>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</si>
  <si>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</si>
  <si>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</si>
  <si>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</si>
  <si>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</si>
  <si>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</si>
  <si>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</si>
  <si>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</si>
  <si>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</si>
  <si>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</si>
  <si>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</si>
  <si>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</si>
  <si>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</si>
  <si>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</si>
  <si>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</si>
  <si>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</si>
  <si>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</si>
  <si>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</si>
  <si>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</si>
  <si>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</si>
  <si>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</si>
  <si>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</si>
  <si>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</si>
  <si>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</si>
  <si>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</si>
  <si>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</si>
  <si>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</si>
  <si>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</si>
  <si>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</si>
  <si>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</si>
  <si>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</si>
  <si>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</si>
  <si>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</si>
  <si>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</si>
  <si>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</si>
  <si>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</si>
  <si>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</si>
  <si>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</si>
  <si>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</si>
  <si>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</si>
  <si>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</si>
  <si>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</si>
  <si>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</si>
  <si>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</si>
  <si>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</si>
  <si>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</si>
  <si>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</si>
  <si>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</si>
  <si>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</si>
  <si>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</si>
  <si>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</si>
  <si>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</si>
  <si>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</si>
  <si>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</si>
  <si>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</si>
  <si>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</si>
  <si>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</si>
  <si>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</si>
  <si>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</si>
  <si>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</si>
  <si>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</si>
  <si>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</si>
  <si>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</si>
  <si>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</si>
  <si>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</si>
  <si>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</si>
  <si>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</si>
  <si>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</si>
  <si>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</si>
  <si>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</si>
  <si>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</si>
  <si>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</si>
  <si>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</si>
  <si>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</si>
  <si>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</si>
  <si>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</si>
  <si>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</si>
  <si>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</si>
  <si>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</si>
  <si>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</si>
  <si>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</si>
  <si>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</si>
  <si>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</si>
  <si>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</si>
  <si>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</si>
  <si>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</si>
  <si>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</si>
  <si>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</si>
  <si>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</si>
  <si>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</si>
  <si>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</si>
  <si>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</si>
  <si>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</si>
  <si>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</si>
  <si>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</si>
  <si>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</si>
  <si>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</si>
  <si>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</si>
  <si>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</si>
  <si>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</si>
  <si>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</si>
  <si>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</si>
  <si>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</si>
  <si>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</si>
  <si>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</si>
  <si>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</si>
  <si>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</si>
  <si>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</si>
  <si>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</si>
  <si>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</si>
  <si>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</si>
  <si>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</si>
  <si>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</si>
  <si>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</si>
  <si>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</si>
  <si>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</si>
  <si>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</si>
  <si>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</si>
  <si>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</si>
  <si>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</si>
  <si>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</si>
  <si>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</si>
  <si>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</si>
  <si>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</si>
  <si>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</si>
  <si>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</si>
  <si>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</si>
  <si>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</si>
  <si>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</si>
  <si>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</si>
  <si>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</si>
  <si>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</si>
  <si>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</si>
  <si>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</si>
  <si>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</si>
  <si>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</si>
  <si>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</si>
  <si>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</si>
  <si>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</si>
  <si>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</si>
  <si>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</si>
  <si>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</si>
  <si>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</si>
  <si>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</si>
  <si>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</si>
  <si>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</si>
  <si>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</si>
  <si>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</si>
  <si>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</si>
  <si>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</si>
  <si>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</si>
  <si>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</si>
  <si>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</si>
  <si>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</si>
  <si>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</si>
  <si>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</si>
  <si>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</si>
  <si>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</si>
  <si>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</si>
  <si>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</si>
  <si>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</si>
  <si>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</si>
  <si>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</si>
  <si>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</si>
  <si>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</si>
  <si>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</si>
  <si>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</si>
  <si>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</si>
  <si>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</si>
  <si>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</si>
  <si>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</si>
  <si>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</si>
  <si>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</si>
  <si>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</si>
  <si>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</si>
  <si>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</si>
  <si>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</si>
  <si>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</si>
  <si>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</si>
  <si>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</si>
  <si>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</si>
  <si>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</si>
  <si>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</si>
  <si>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</si>
  <si>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</si>
  <si>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</si>
  <si>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</si>
  <si>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</si>
  <si>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</si>
  <si>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</si>
  <si>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</si>
  <si>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</si>
  <si>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</si>
  <si>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</si>
  <si>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</si>
  <si>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</si>
  <si>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</si>
  <si>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</si>
  <si>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</si>
  <si>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</si>
  <si>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</si>
  <si>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</si>
  <si>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</si>
  <si>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</si>
  <si>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</si>
  <si>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</si>
  <si>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</si>
  <si>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</si>
  <si>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</si>
  <si>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</si>
  <si>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</si>
  <si>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</si>
  <si>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</si>
  <si>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</si>
  <si>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</si>
  <si>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</si>
  <si>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</si>
  <si>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</si>
  <si>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</si>
  <si>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</si>
  <si>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</si>
  <si>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</si>
  <si>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</si>
  <si>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</si>
  <si>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</si>
  <si>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</si>
  <si>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</si>
  <si>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</si>
  <si>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</si>
  <si>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</si>
  <si>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</si>
  <si>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</si>
  <si>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</si>
  <si>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</si>
  <si>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</si>
  <si>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</si>
  <si>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</si>
  <si>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</si>
  <si>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</si>
  <si>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</si>
  <si>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</si>
  <si>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</si>
  <si>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</si>
  <si>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</si>
  <si>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</si>
  <si>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</si>
  <si>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</si>
  <si>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</si>
  <si>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</si>
  <si>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</si>
  <si>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</si>
  <si>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</si>
  <si>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</si>
  <si>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</si>
  <si>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</si>
  <si>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</si>
  <si>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</si>
  <si>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</si>
  <si>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</si>
  <si>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</si>
  <si>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</si>
  <si>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</si>
  <si>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</si>
  <si>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</si>
  <si>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</si>
  <si>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</si>
  <si>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</si>
  <si>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</si>
  <si>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</si>
  <si>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</si>
  <si>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</si>
  <si>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</si>
  <si>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</si>
  <si>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</si>
  <si>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</si>
  <si>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</si>
  <si>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</si>
  <si>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</si>
  <si>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</si>
  <si>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</si>
  <si>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</si>
  <si>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</si>
  <si>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</si>
  <si>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</si>
  <si>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</si>
  <si>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</si>
  <si>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</si>
  <si>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</si>
  <si>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</si>
  <si>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</si>
  <si>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</si>
  <si>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</si>
  <si>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</si>
  <si>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</si>
  <si>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</si>
  <si>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</si>
  <si>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</si>
  <si>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</si>
  <si>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</si>
  <si>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</si>
  <si>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</si>
  <si>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</si>
  <si>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</si>
  <si>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</si>
  <si>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</si>
  <si>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</si>
  <si>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</si>
  <si>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</si>
  <si>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</si>
  <si>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</si>
  <si>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</si>
  <si>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</si>
  <si>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</si>
  <si>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</si>
  <si>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</si>
  <si>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</si>
  <si>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</si>
  <si>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</si>
  <si>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</si>
  <si>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</si>
  <si>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</si>
  <si>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</si>
  <si>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</si>
  <si>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</si>
  <si>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</si>
  <si>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</si>
  <si>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</si>
  <si>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</si>
  <si>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</si>
  <si>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</si>
  <si>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</si>
  <si>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</si>
  <si>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</si>
  <si>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</si>
  <si>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</si>
  <si>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</si>
  <si>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</si>
  <si>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</si>
  <si>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</si>
  <si>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</si>
  <si>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</si>
  <si>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</si>
  <si>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</si>
  <si>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</si>
  <si>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</si>
  <si>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</si>
  <si>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</si>
  <si>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</si>
  <si>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</si>
  <si>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</si>
  <si>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</si>
  <si>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</si>
  <si>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</si>
  <si>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</si>
  <si>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</si>
  <si>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</si>
  <si>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</si>
  <si>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</si>
  <si>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</si>
  <si>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</si>
  <si>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</si>
  <si>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</si>
  <si>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</si>
  <si>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</si>
  <si>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</si>
  <si>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</si>
  <si>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</si>
  <si>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</si>
  <si>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</si>
  <si>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</si>
  <si>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</si>
  <si>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</si>
  <si>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</si>
  <si>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</si>
  <si>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</si>
  <si>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</si>
  <si>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</si>
  <si>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</si>
  <si>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</si>
  <si>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</si>
  <si>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</si>
  <si>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</si>
  <si>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</si>
  <si>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</si>
  <si>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</si>
  <si>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</si>
  <si>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</si>
  <si>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</si>
  <si>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</si>
  <si>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</si>
  <si>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</si>
  <si>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</si>
  <si>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</si>
  <si>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</si>
  <si>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</si>
  <si>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</si>
  <si>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</si>
  <si>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</si>
  <si>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</si>
  <si>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</si>
  <si>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</si>
  <si>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</si>
  <si>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</si>
  <si>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</si>
  <si>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</si>
  <si>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</si>
  <si>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</si>
  <si>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</si>
  <si>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</si>
  <si>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</si>
  <si>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</si>
  <si>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</si>
  <si>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</si>
  <si>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</si>
  <si>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</si>
  <si>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</si>
  <si>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</si>
  <si>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</si>
  <si>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</si>
  <si>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</si>
  <si>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</si>
  <si>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</si>
  <si>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</si>
  <si>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</si>
  <si>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</si>
  <si>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</si>
  <si>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</si>
  <si>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</si>
  <si>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</si>
  <si>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</si>
  <si>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</si>
  <si>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</si>
  <si>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</si>
  <si>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</si>
  <si>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</si>
  <si>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</si>
  <si>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</si>
  <si>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</si>
  <si>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</si>
  <si>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</si>
  <si>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</si>
  <si>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</si>
  <si>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</si>
  <si>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</si>
  <si>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</si>
  <si>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</si>
  <si>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</si>
  <si>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</si>
  <si>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</si>
  <si>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</si>
  <si>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</si>
  <si>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</si>
  <si>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</si>
  <si>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</si>
  <si>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</si>
  <si>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</si>
  <si>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</si>
  <si>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</si>
  <si>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</si>
  <si>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</si>
  <si>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</si>
  <si>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</si>
  <si>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</si>
  <si>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</si>
  <si>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</si>
  <si>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</si>
  <si>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</si>
  <si>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</si>
  <si>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</si>
  <si>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</si>
  <si>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</si>
  <si>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</si>
  <si>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</si>
  <si>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</si>
  <si>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</si>
  <si>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</si>
  <si>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</si>
  <si>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</si>
  <si>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</si>
  <si>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</si>
  <si>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</si>
  <si>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</si>
  <si>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</si>
  <si>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</si>
  <si>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</si>
  <si>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</si>
  <si>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</si>
  <si>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</si>
  <si>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</si>
  <si>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</si>
  <si>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</si>
  <si>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</si>
  <si>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</si>
  <si>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</si>
  <si>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</si>
  <si>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</si>
  <si>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</si>
  <si>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</si>
  <si>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</si>
  <si>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</si>
  <si>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</si>
  <si>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</si>
  <si>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</si>
  <si>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</si>
  <si>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</si>
  <si>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</si>
  <si>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</si>
  <si>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</si>
  <si>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</si>
  <si>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</si>
  <si>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</si>
  <si>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</si>
  <si>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</si>
  <si>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</si>
  <si>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</si>
  <si>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</si>
  <si>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</si>
  <si>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</si>
  <si>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</si>
  <si>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</si>
  <si>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</si>
  <si>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</si>
  <si>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</si>
  <si>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</si>
  <si>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</si>
  <si>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</si>
  <si>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</si>
  <si>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</si>
  <si>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</si>
  <si>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</si>
  <si>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</si>
  <si>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</si>
  <si>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</si>
  <si>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</si>
  <si>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</si>
  <si>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</si>
  <si>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</si>
  <si>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</si>
  <si>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</si>
  <si>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</si>
  <si>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</si>
  <si>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</si>
  <si>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</si>
  <si>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</si>
  <si>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</si>
  <si>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</si>
  <si>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</si>
  <si>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</si>
  <si>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</si>
  <si>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</si>
  <si>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</si>
  <si>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</si>
  <si>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</si>
  <si>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</si>
  <si>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</si>
  <si>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</si>
  <si>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</si>
  <si>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</si>
  <si>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</si>
  <si>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</si>
  <si>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</si>
  <si>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</si>
  <si>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</si>
  <si>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</si>
  <si>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</si>
  <si>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</si>
  <si>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</si>
  <si>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</si>
  <si>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</si>
  <si>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</si>
  <si>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</si>
  <si>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</si>
  <si>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</si>
  <si>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</si>
  <si>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</si>
  <si>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</si>
  <si>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</si>
  <si>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</si>
  <si>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</si>
  <si>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</si>
  <si>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</si>
  <si>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</si>
  <si>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</si>
  <si>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</si>
  <si>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</si>
  <si>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</si>
  <si>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</si>
  <si>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</si>
  <si>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</si>
  <si>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</si>
  <si>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</si>
  <si>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</si>
  <si>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</si>
  <si>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</si>
  <si>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</si>
  <si>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</si>
  <si>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</si>
  <si>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</si>
  <si>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</si>
  <si>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</si>
  <si>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</si>
  <si>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</si>
  <si>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</si>
  <si>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</si>
  <si>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</si>
  <si>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</si>
  <si>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</si>
  <si>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</si>
  <si>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</si>
  <si>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</si>
  <si>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</si>
  <si>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</si>
  <si>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</si>
  <si>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</si>
  <si>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</si>
  <si>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</si>
  <si>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</si>
  <si>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</si>
  <si>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</si>
  <si>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</si>
  <si>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</si>
  <si>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</si>
  <si>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</si>
  <si>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</si>
  <si>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</si>
  <si>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</si>
  <si>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</si>
  <si>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</si>
  <si>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</si>
  <si>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</si>
  <si>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</si>
  <si>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</si>
  <si>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</si>
  <si>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</si>
  <si>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</si>
  <si>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</si>
  <si>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</si>
  <si>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</si>
  <si>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</si>
  <si>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</si>
  <si>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</si>
  <si>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</si>
  <si>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</si>
  <si>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</si>
  <si>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</si>
  <si>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</si>
  <si>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</si>
  <si>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</si>
  <si>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</si>
  <si>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</si>
  <si>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</si>
  <si>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</si>
  <si>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</si>
  <si>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</si>
  <si>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</si>
  <si>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</si>
  <si>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</si>
  <si>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</si>
  <si>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</si>
  <si>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</si>
  <si>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</si>
  <si>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</si>
  <si>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</si>
  <si>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</si>
  <si>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</si>
  <si>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</si>
  <si>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</si>
  <si>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</si>
  <si>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</si>
  <si>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</si>
  <si>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</si>
  <si>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</si>
  <si>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</si>
  <si>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</si>
  <si>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</si>
  <si>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</si>
  <si>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</si>
  <si>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</si>
  <si>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</si>
  <si>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</si>
  <si>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</si>
  <si>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</si>
  <si>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</si>
  <si>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</si>
  <si>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</si>
  <si>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</si>
  <si>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</si>
  <si>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</si>
  <si>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</si>
  <si>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</si>
  <si>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</si>
  <si>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</si>
  <si>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</si>
  <si>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</si>
  <si>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</si>
  <si>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</si>
  <si>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</si>
  <si>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</si>
  <si>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</si>
  <si>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</si>
  <si>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</si>
  <si>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</si>
  <si>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</si>
  <si>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</si>
  <si>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</si>
  <si>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</si>
  <si>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</si>
  <si>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</si>
  <si>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</si>
  <si>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</si>
  <si>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</si>
  <si>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</si>
  <si>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</si>
  <si>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</si>
  <si>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</si>
  <si>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</si>
  <si>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</si>
  <si>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</si>
  <si>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</si>
  <si>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</si>
  <si>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</si>
  <si>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</si>
  <si>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</si>
  <si>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</si>
  <si>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</si>
  <si>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</si>
  <si>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</si>
  <si>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</si>
  <si>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</si>
  <si>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</si>
  <si>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</si>
  <si>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</si>
  <si>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</si>
  <si>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</si>
  <si>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</si>
  <si>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</si>
  <si>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</si>
  <si>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</si>
  <si>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</si>
  <si>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</si>
  <si>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</si>
  <si>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</si>
  <si>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</si>
  <si>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</si>
  <si>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</si>
  <si>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</si>
  <si>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</si>
  <si>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</si>
  <si>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</si>
  <si>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</si>
  <si>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</si>
  <si>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</si>
  <si>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</si>
  <si>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</si>
  <si>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</si>
  <si>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</si>
  <si>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</si>
  <si>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</si>
  <si>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</si>
  <si>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</si>
  <si>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</si>
  <si>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</si>
  <si>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</si>
  <si>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</si>
  <si>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</si>
  <si>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</si>
  <si>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</si>
  <si>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</si>
  <si>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</si>
  <si>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</si>
  <si>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</si>
  <si>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</si>
  <si>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</si>
  <si>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</si>
  <si>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</si>
  <si>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</si>
  <si>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</si>
  <si>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</si>
  <si>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</si>
  <si>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</si>
  <si>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</si>
  <si>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</si>
  <si>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</si>
  <si>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</si>
  <si>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</si>
  <si>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</si>
  <si>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</si>
  <si>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</si>
  <si>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</si>
  <si>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</si>
  <si>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</si>
  <si>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</si>
  <si>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</si>
  <si>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</si>
  <si>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</si>
  <si>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</si>
  <si>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</si>
  <si>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</si>
  <si>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</si>
  <si>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</si>
  <si>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</si>
  <si>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</si>
  <si>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</si>
  <si>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</si>
  <si>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</si>
  <si>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</si>
  <si>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</si>
  <si>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</si>
  <si>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</si>
  <si>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</si>
  <si>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</si>
  <si>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</si>
  <si>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</si>
  <si>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</si>
  <si>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</si>
  <si>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</si>
  <si>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</si>
  <si>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</si>
  <si>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</si>
  <si>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</si>
  <si>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</si>
  <si>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</si>
  <si>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</si>
  <si>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</si>
  <si>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</si>
  <si>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</si>
  <si>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</si>
  <si>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</si>
  <si>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</si>
  <si>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</si>
  <si>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</si>
  <si>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</si>
  <si>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</si>
  <si>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</si>
  <si>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</si>
  <si>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</si>
  <si>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</si>
  <si>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</si>
  <si>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</si>
  <si>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</si>
  <si>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</si>
  <si>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</si>
  <si>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</si>
  <si>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</si>
  <si>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</si>
  <si>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</si>
  <si>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</si>
  <si>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</si>
  <si>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</si>
  <si>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</si>
  <si>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</si>
  <si>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</si>
  <si>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</si>
  <si>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</si>
  <si>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</si>
  <si>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</si>
  <si>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</si>
  <si>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</si>
  <si>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</si>
  <si>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</si>
  <si>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</si>
  <si>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</si>
  <si>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</si>
  <si>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</si>
  <si>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</si>
  <si>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</si>
  <si>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</si>
  <si>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</si>
  <si>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</si>
  <si>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</si>
  <si>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</si>
  <si>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</si>
  <si>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</si>
  <si>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</si>
  <si>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</si>
  <si>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</si>
  <si>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</si>
  <si>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</si>
  <si>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</si>
  <si>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</si>
  <si>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</si>
  <si>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</si>
  <si>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</si>
  <si>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</si>
  <si>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</si>
  <si>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</si>
  <si>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</si>
  <si>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</si>
  <si>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</si>
  <si>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</si>
  <si>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</si>
  <si>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</si>
  <si>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</si>
  <si>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</si>
  <si>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</si>
  <si>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</si>
  <si>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</si>
  <si>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</si>
  <si>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</si>
  <si>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</si>
  <si>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</si>
  <si>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</si>
  <si>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</si>
  <si>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</si>
  <si>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</si>
  <si>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</si>
  <si>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</si>
  <si>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</si>
  <si>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</si>
  <si>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</si>
  <si>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</si>
  <si>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</si>
  <si>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</si>
  <si>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</si>
  <si>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</si>
  <si>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</si>
  <si>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</si>
  <si>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</si>
  <si>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</si>
  <si>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</si>
  <si>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</si>
  <si>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</si>
  <si>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</si>
  <si>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</si>
  <si>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</si>
  <si>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</si>
  <si>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</si>
  <si>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</si>
  <si>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</si>
  <si>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</si>
  <si>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</si>
  <si>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</si>
  <si>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</si>
  <si>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</si>
  <si>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</si>
  <si>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</si>
  <si>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</si>
  <si>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</si>
  <si>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</si>
  <si>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</si>
  <si>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</si>
  <si>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</si>
  <si>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</si>
  <si>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</si>
  <si>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</si>
  <si>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</si>
  <si>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</si>
  <si>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</si>
  <si>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</si>
  <si>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</si>
  <si>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</si>
  <si>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</si>
  <si>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</si>
  <si>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</si>
  <si>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</si>
  <si>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</si>
  <si>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</si>
  <si>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</si>
  <si>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</si>
  <si>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</si>
  <si>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</si>
  <si>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</si>
  <si>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</si>
  <si>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</si>
  <si>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</si>
  <si>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</si>
  <si>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</si>
  <si>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</si>
  <si>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</si>
  <si>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</si>
  <si>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</si>
  <si>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</si>
  <si>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</si>
  <si>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</si>
  <si>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</si>
  <si>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</si>
  <si>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</si>
  <si>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</si>
  <si>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</si>
  <si>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</si>
  <si>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</si>
  <si>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</si>
  <si>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</si>
  <si>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</si>
  <si>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</si>
  <si>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</si>
  <si>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</si>
  <si>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</si>
  <si>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</si>
  <si>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</si>
  <si>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</si>
  <si>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</si>
  <si>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</si>
  <si>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</si>
  <si>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</si>
  <si>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</si>
  <si>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</si>
  <si>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</si>
  <si>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</si>
  <si>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</si>
  <si>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</si>
  <si>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</si>
  <si>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</si>
  <si>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</si>
  <si>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</si>
  <si>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</si>
  <si>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</si>
  <si>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</si>
  <si>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</si>
  <si>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</si>
  <si>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</si>
  <si>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</si>
  <si>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</si>
  <si>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</si>
  <si>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</si>
  <si>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</si>
  <si>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</si>
  <si>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</si>
  <si>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</si>
  <si>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</si>
  <si>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</si>
  <si>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</si>
  <si>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</si>
  <si>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</si>
  <si>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</si>
  <si>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</si>
  <si>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</si>
  <si>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</si>
  <si>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</si>
  <si>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</si>
  <si>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</si>
  <si>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</si>
  <si>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</si>
  <si>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</si>
  <si>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</si>
  <si>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</si>
  <si>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</si>
  <si>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</si>
  <si>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</si>
  <si>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</si>
  <si>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</si>
  <si>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</si>
  <si>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</si>
  <si>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</si>
  <si>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</si>
  <si>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</si>
  <si>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</si>
  <si>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</si>
  <si>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</si>
  <si>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</si>
  <si>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</si>
  <si>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</si>
  <si>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</si>
  <si>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</si>
  <si>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</si>
  <si>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</si>
  <si>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</si>
  <si>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</si>
  <si>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</si>
  <si>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</si>
  <si>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</si>
  <si>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</si>
  <si>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</si>
  <si>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</si>
  <si>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</si>
  <si>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</si>
  <si>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</si>
  <si>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</si>
  <si>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</si>
  <si>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</si>
  <si>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</si>
  <si>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</si>
  <si>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</si>
  <si>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</si>
  <si>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</si>
  <si>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</si>
  <si>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</si>
  <si>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</si>
  <si>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</si>
  <si>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</si>
  <si>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</si>
  <si>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</si>
  <si>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</si>
  <si>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</si>
  <si>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</si>
  <si>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</si>
  <si>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</si>
  <si>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</si>
  <si>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</si>
  <si>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</si>
  <si>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</si>
  <si>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</si>
  <si>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</si>
  <si>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</si>
  <si>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</si>
  <si>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</si>
  <si>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</si>
  <si>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</si>
  <si>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</si>
  <si>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</si>
  <si>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</si>
  <si>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</si>
  <si>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</si>
  <si>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</si>
  <si>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</si>
  <si>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</si>
  <si>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</si>
  <si>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</si>
  <si>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</si>
  <si>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</si>
  <si>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</si>
  <si>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</si>
  <si>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</si>
  <si>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</si>
  <si>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</si>
  <si>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</si>
  <si>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</si>
  <si>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</si>
  <si>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</si>
  <si>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</si>
  <si>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</si>
  <si>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</si>
  <si>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</si>
  <si>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</si>
  <si>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</si>
  <si>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</si>
  <si>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</si>
  <si>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</si>
  <si>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</si>
  <si>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</si>
  <si>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</si>
  <si>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</si>
  <si>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</si>
  <si>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</si>
  <si>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</si>
  <si>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</si>
  <si>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</si>
  <si>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</si>
  <si>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</si>
  <si>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</si>
  <si>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</si>
  <si>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</si>
  <si>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</si>
  <si>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</si>
  <si>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</si>
  <si>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</si>
  <si>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</si>
  <si>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</si>
  <si>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</si>
  <si>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</si>
  <si>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</si>
  <si>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</si>
  <si>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</si>
  <si>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</si>
  <si>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</si>
  <si>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</si>
  <si>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</si>
  <si>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</si>
  <si>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</si>
  <si>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</si>
  <si>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</si>
  <si>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</si>
  <si>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</si>
  <si>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</si>
  <si>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</si>
  <si>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</si>
  <si>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</si>
  <si>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</si>
  <si>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</si>
  <si>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</si>
  <si>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</si>
  <si>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</si>
  <si>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</si>
  <si>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</si>
  <si>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</si>
  <si>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</si>
  <si>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</si>
  <si>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</si>
  <si>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</si>
  <si>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</si>
  <si>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</si>
  <si>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</si>
  <si>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</si>
  <si>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</si>
  <si>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</si>
  <si>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</si>
  <si>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</si>
  <si>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</si>
  <si>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</si>
  <si>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</si>
  <si>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</si>
  <si>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</si>
  <si>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</si>
  <si>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</si>
  <si>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</si>
  <si>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</si>
  <si>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</si>
  <si>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</si>
  <si>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</si>
  <si>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</si>
  <si>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</si>
  <si>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</si>
  <si>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</si>
  <si>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</si>
  <si>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</si>
  <si>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</si>
  <si>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</si>
  <si>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</si>
  <si>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</si>
  <si>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</si>
  <si>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</si>
  <si>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</si>
  <si>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</si>
  <si>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</si>
  <si>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</si>
  <si>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</si>
  <si>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</si>
  <si>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</si>
  <si>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</si>
  <si>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</si>
  <si>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</si>
  <si>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</si>
  <si>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</si>
  <si>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</si>
  <si>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</si>
  <si>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</si>
  <si>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</si>
  <si>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</si>
  <si>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</si>
  <si>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</si>
  <si>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</si>
  <si>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</si>
  <si>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</si>
  <si>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</si>
  <si>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</si>
  <si>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</si>
  <si>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</si>
  <si>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</si>
  <si>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</si>
  <si>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</si>
  <si>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</si>
  <si>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</si>
  <si>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</si>
  <si>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</si>
  <si>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</si>
  <si>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</si>
  <si>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</si>
  <si>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</si>
  <si>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</si>
  <si>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</si>
  <si>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</si>
  <si>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</si>
  <si>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</si>
  <si>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</si>
  <si>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</si>
  <si>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</si>
  <si>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</si>
  <si>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</si>
  <si>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</si>
  <si>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</si>
  <si>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</si>
  <si>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</si>
  <si>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</si>
  <si>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</si>
  <si>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</si>
  <si>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</si>
  <si>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</si>
  <si>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</si>
  <si>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</si>
  <si>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</si>
  <si>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</si>
  <si>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</si>
  <si>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</si>
  <si>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</si>
  <si>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</si>
  <si>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</si>
  <si>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</si>
  <si>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</si>
  <si>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</si>
  <si>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</si>
  <si>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</si>
  <si>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</si>
  <si>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</si>
  <si>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</si>
  <si>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</si>
  <si>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</si>
  <si>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</si>
  <si>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</si>
  <si>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</si>
  <si>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</si>
  <si>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</si>
  <si>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</si>
  <si>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</si>
  <si>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</si>
  <si>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</si>
  <si>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</si>
  <si>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</si>
  <si>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</si>
  <si>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</si>
  <si>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</si>
  <si>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</si>
  <si>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</si>
  <si>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</si>
  <si>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</si>
  <si>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</si>
  <si>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</si>
  <si>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</si>
  <si>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</si>
  <si>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</si>
  <si>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</si>
  <si>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</si>
  <si>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</si>
  <si>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</si>
  <si>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</si>
  <si>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</si>
  <si>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</si>
  <si>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</si>
  <si>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</si>
  <si>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</si>
  <si>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</si>
  <si>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</si>
  <si>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</si>
  <si>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</si>
  <si>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</si>
  <si>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</si>
  <si>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</si>
  <si>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</si>
  <si>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</si>
  <si>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</si>
  <si>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</si>
  <si>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</si>
  <si>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</si>
  <si>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</si>
  <si>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</si>
  <si>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</si>
  <si>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</si>
  <si>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</si>
  <si>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</si>
  <si>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</si>
  <si>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</si>
  <si>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</si>
  <si>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</si>
  <si>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</si>
  <si>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</si>
  <si>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</si>
  <si>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</si>
  <si>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</si>
  <si>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</si>
  <si>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</si>
  <si>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</si>
  <si>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</si>
  <si>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</si>
  <si>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</si>
  <si>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</si>
  <si>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</si>
  <si>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</si>
  <si>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</si>
  <si>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</si>
  <si>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</si>
  <si>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</si>
  <si>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</si>
  <si>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</si>
  <si>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</si>
  <si>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</si>
  <si>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</si>
  <si>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</si>
  <si>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</si>
  <si>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</si>
  <si>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</si>
  <si>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</si>
  <si>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</si>
  <si>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</si>
  <si>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</si>
  <si>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</si>
  <si>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</si>
  <si>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</si>
  <si>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</si>
  <si>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</si>
  <si>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</si>
  <si>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</si>
  <si>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</si>
  <si>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</si>
  <si>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</si>
  <si>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</si>
  <si>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</si>
  <si>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</si>
  <si>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</si>
  <si>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</si>
  <si>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</si>
  <si>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</si>
  <si>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</si>
  <si>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</si>
  <si>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</si>
  <si>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</si>
  <si>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</si>
  <si>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</si>
  <si>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</si>
  <si>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</si>
  <si>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</si>
  <si>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</si>
  <si>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</si>
  <si>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</si>
  <si>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</si>
  <si>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</si>
  <si>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</si>
  <si>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</si>
  <si>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</si>
  <si>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</si>
  <si>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</si>
  <si>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</si>
  <si>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</si>
  <si>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</si>
  <si>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</si>
  <si>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</si>
  <si>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</si>
  <si>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</si>
  <si>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</si>
  <si>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</si>
  <si>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</si>
  <si>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</si>
  <si>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</si>
  <si>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</si>
  <si>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</si>
  <si>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</si>
  <si>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</si>
  <si>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</si>
  <si>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</si>
  <si>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</si>
  <si>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</si>
  <si>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</si>
  <si>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</si>
  <si>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</si>
  <si>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</si>
  <si>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</si>
  <si>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</si>
  <si>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</si>
  <si>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</si>
  <si>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</si>
  <si>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</si>
  <si>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</si>
  <si>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</si>
  <si>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</si>
  <si>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</si>
  <si>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</si>
  <si>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</si>
  <si>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</si>
  <si>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</si>
  <si>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</si>
  <si>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</si>
  <si>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</si>
  <si>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</si>
  <si>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</si>
  <si>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</si>
  <si>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</si>
  <si>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</si>
  <si>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</si>
  <si>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</si>
  <si>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</si>
  <si>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</si>
  <si>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</si>
  <si>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</si>
  <si>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</si>
  <si>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</si>
  <si>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</si>
  <si>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</si>
  <si>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</si>
  <si>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</si>
  <si>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</si>
  <si>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</si>
  <si>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</si>
  <si>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</si>
  <si>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</si>
  <si>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</si>
  <si>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</si>
  <si>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</si>
  <si>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</si>
  <si>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</si>
  <si>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</si>
  <si>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</si>
  <si>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</si>
  <si>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</si>
  <si>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</si>
  <si>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</si>
  <si>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</si>
  <si>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</si>
  <si>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</si>
  <si>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</si>
  <si>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</si>
  <si>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</si>
  <si>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</si>
  <si>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</si>
  <si>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</si>
  <si>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</si>
  <si>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</si>
  <si>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</si>
  <si>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</si>
  <si>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</si>
  <si>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</si>
  <si>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</si>
  <si>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</si>
  <si>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</si>
  <si>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</si>
  <si>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</si>
  <si>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</si>
  <si>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</si>
  <si>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</si>
  <si>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</si>
  <si>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</si>
  <si>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</si>
  <si>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</si>
  <si>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</si>
  <si>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</si>
  <si>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</si>
  <si>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</si>
  <si>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</si>
  <si>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</si>
  <si>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</si>
  <si>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</si>
  <si>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</si>
  <si>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</si>
  <si>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</si>
  <si>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</si>
  <si>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</si>
  <si>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</si>
  <si>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</si>
  <si>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</si>
  <si>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</si>
  <si>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</si>
  <si>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</si>
  <si>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</si>
  <si>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</si>
  <si>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</si>
  <si>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</si>
  <si>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</si>
  <si>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</si>
  <si>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</si>
  <si>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</si>
  <si>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</si>
  <si>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</si>
  <si>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</si>
  <si>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</si>
  <si>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</si>
  <si>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</si>
  <si>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</si>
  <si>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</si>
  <si>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</si>
  <si>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</si>
  <si>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</si>
  <si>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</si>
  <si>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</si>
  <si>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</si>
  <si>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</si>
  <si>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</si>
  <si>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</si>
  <si>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</si>
  <si>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</si>
  <si>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</si>
  <si>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</si>
  <si>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</si>
  <si>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</si>
  <si>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</si>
  <si>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</si>
  <si>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</si>
  <si>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</si>
  <si>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</si>
  <si>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</si>
  <si>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</si>
  <si>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</si>
  <si>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</si>
  <si>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</si>
  <si>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</si>
  <si>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</si>
  <si>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</si>
  <si>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</si>
  <si>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</si>
  <si>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</si>
  <si>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</si>
  <si>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</si>
  <si>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</si>
  <si>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</si>
  <si>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</si>
  <si>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</si>
  <si>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</si>
  <si>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</si>
  <si>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</si>
  <si>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</si>
  <si>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</si>
  <si>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</si>
  <si>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</si>
  <si>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</si>
  <si>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</si>
  <si>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</si>
  <si>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</si>
  <si>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</si>
  <si>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</si>
  <si>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</si>
  <si>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</si>
  <si>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</si>
  <si>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</si>
  <si>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</si>
  <si>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</si>
  <si>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</si>
  <si>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</si>
  <si>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</si>
  <si>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</si>
  <si>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</si>
  <si>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</si>
  <si>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</si>
  <si>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</si>
  <si>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</si>
  <si>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</si>
  <si>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</si>
  <si>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</si>
  <si>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</si>
  <si>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</si>
  <si>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</si>
  <si>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</si>
  <si>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</si>
  <si>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</si>
  <si>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</si>
  <si>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</si>
  <si>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</si>
  <si>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</si>
  <si>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</si>
  <si>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</si>
  <si>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</si>
  <si>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</si>
  <si>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</si>
  <si>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</si>
  <si>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</si>
  <si>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</si>
  <si>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</si>
  <si>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</si>
  <si>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</si>
  <si>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</si>
  <si>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</si>
  <si>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</si>
  <si>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</si>
  <si>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</si>
  <si>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</si>
  <si>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</si>
  <si>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</si>
  <si>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</si>
  <si>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</si>
  <si>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</si>
  <si>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</si>
  <si>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</si>
  <si>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</si>
  <si>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</si>
  <si>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</si>
  <si>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</si>
  <si>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</si>
  <si>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</si>
  <si>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</si>
  <si>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</si>
  <si>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</si>
  <si>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</si>
  <si>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</si>
  <si>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</si>
  <si>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</si>
  <si>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</si>
  <si>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</si>
  <si>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</si>
  <si>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</si>
  <si>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</si>
  <si>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</si>
  <si>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</si>
  <si>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</si>
  <si>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</si>
  <si>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</si>
  <si>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</si>
  <si>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</si>
  <si>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</si>
  <si>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</si>
  <si>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</si>
  <si>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</si>
  <si>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</si>
  <si>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</si>
  <si>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</si>
  <si>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</si>
  <si>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</si>
  <si>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</si>
  <si>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</si>
  <si>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</si>
  <si>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</si>
  <si>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</si>
  <si>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</si>
  <si>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</si>
  <si>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</si>
  <si>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</si>
  <si>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</si>
  <si>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</si>
  <si>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</si>
  <si>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</si>
  <si>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</si>
  <si>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</si>
  <si>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</si>
  <si>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</si>
  <si>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</si>
  <si>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</si>
  <si>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</si>
  <si>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</si>
  <si>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</si>
  <si>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</si>
  <si>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</si>
  <si>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</si>
  <si>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</si>
  <si>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</si>
  <si>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</si>
  <si>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</si>
  <si>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</si>
  <si>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</si>
  <si>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</si>
  <si>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</si>
  <si>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</si>
  <si>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</si>
  <si>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</si>
  <si>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</si>
  <si>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</si>
  <si>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</si>
  <si>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</si>
  <si>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</si>
  <si>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</si>
  <si>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</si>
  <si>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</si>
  <si>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</si>
  <si>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</si>
  <si>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</si>
  <si>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</si>
  <si>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</si>
  <si>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</si>
  <si>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</si>
  <si>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</si>
  <si>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</si>
  <si>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</si>
  <si>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</si>
  <si>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</si>
  <si>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</si>
  <si>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</si>
  <si>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</si>
  <si>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</si>
  <si>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</si>
  <si>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</si>
  <si>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</si>
  <si>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</si>
  <si>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</si>
  <si>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</si>
  <si>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</si>
  <si>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</si>
  <si>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</si>
  <si>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</si>
  <si>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</si>
  <si>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</si>
  <si>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</si>
  <si>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</si>
  <si>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</si>
  <si>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</si>
  <si>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</si>
  <si>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</si>
  <si>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</si>
  <si>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</si>
  <si>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</si>
  <si>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</si>
  <si>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</si>
  <si>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</si>
  <si>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</si>
  <si>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</si>
  <si>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</si>
  <si>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</si>
  <si>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</si>
  <si>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</si>
  <si>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</si>
  <si>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</si>
  <si>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</si>
  <si>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</si>
  <si>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</si>
  <si>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</si>
  <si>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</si>
  <si>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</si>
  <si>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</si>
  <si>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</si>
  <si>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</si>
  <si>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</si>
  <si>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</si>
  <si>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</si>
  <si>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</si>
  <si>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</si>
  <si>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</si>
  <si>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</si>
  <si>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</si>
  <si>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</si>
  <si>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</si>
  <si>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</si>
  <si>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</si>
  <si>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</si>
  <si>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</si>
  <si>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</si>
  <si>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</si>
  <si>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</si>
  <si>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</si>
  <si>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</si>
  <si>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</si>
  <si>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</si>
  <si>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</si>
  <si>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</si>
  <si>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</si>
  <si>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</si>
  <si>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</si>
  <si>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</si>
  <si>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</si>
  <si>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</si>
  <si>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</si>
  <si>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</si>
  <si>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</si>
  <si>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</si>
  <si>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</si>
  <si>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</si>
  <si>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</si>
  <si>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</si>
  <si>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</si>
  <si>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</si>
  <si>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</si>
  <si>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</si>
  <si>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</si>
  <si>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</si>
  <si>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</si>
  <si>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</si>
  <si>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</si>
  <si>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</si>
  <si>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</si>
  <si>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</si>
  <si>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</si>
  <si>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</si>
  <si>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</si>
  <si>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</si>
  <si>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</si>
  <si>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</si>
  <si>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</si>
  <si>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</si>
  <si>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</si>
  <si>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</si>
  <si>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</si>
  <si>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</si>
  <si>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</si>
  <si>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</si>
  <si>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</si>
  <si>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</si>
  <si>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</si>
  <si>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</si>
  <si>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</si>
  <si>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</si>
  <si>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</si>
  <si>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</si>
  <si>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</si>
  <si>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</si>
  <si>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</si>
  <si>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</si>
  <si>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</si>
  <si>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</si>
  <si>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</si>
  <si>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</si>
  <si>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</si>
  <si>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</si>
  <si>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</si>
  <si>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</si>
  <si>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</si>
  <si>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</si>
  <si>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</si>
  <si>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</si>
  <si>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</si>
  <si>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</si>
  <si>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</si>
  <si>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</si>
  <si>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</si>
  <si>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</si>
  <si>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</si>
  <si>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</si>
  <si>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</si>
  <si>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</si>
  <si>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</si>
  <si>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</si>
  <si>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</si>
  <si>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</si>
  <si>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</si>
  <si>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</si>
  <si>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</si>
  <si>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</si>
  <si>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</si>
  <si>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</si>
  <si>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</si>
  <si>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</si>
  <si>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</si>
  <si>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</si>
  <si>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</si>
  <si>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</si>
  <si>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</si>
  <si>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</si>
  <si>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</si>
  <si>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</si>
  <si>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</si>
  <si>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</si>
  <si>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</si>
  <si>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</si>
  <si>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</si>
  <si>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</si>
  <si>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</si>
  <si>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</si>
  <si>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</si>
  <si>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</si>
  <si>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</si>
  <si>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</si>
  <si>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</si>
  <si>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</si>
  <si>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</si>
  <si>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</si>
  <si>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</si>
  <si>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</si>
  <si>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</si>
  <si>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</si>
  <si>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</si>
  <si>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</si>
  <si>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</si>
  <si>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</si>
  <si>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</si>
  <si>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</si>
  <si>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</si>
  <si>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</si>
  <si>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</si>
  <si>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</si>
  <si>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</si>
  <si>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</si>
  <si>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</si>
  <si>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</si>
  <si>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</si>
  <si>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</si>
  <si>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</si>
  <si>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</si>
  <si>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</si>
  <si>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</si>
  <si>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</si>
  <si>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</si>
  <si>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</si>
  <si>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</si>
  <si>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</si>
  <si>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</si>
  <si>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</si>
  <si>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</si>
  <si>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</si>
  <si>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</si>
  <si>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</si>
  <si>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</si>
  <si>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</si>
  <si>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</si>
  <si>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</si>
  <si>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</si>
  <si>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</si>
  <si>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</si>
  <si>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</si>
  <si>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</si>
  <si>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</si>
  <si>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</si>
  <si>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</si>
  <si>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</si>
  <si>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</si>
  <si>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</si>
  <si>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</si>
  <si>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</si>
  <si>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</si>
  <si>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</si>
  <si>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</si>
  <si>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</si>
  <si>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</si>
  <si>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</si>
  <si>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</si>
  <si>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</si>
  <si>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</si>
  <si>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</si>
  <si>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</si>
  <si>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</si>
  <si>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</si>
  <si>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</si>
  <si>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</si>
  <si>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</si>
  <si>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</si>
  <si>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</si>
  <si>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</si>
  <si>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</si>
  <si>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</si>
  <si>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</si>
  <si>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</si>
  <si>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</si>
  <si>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</si>
  <si>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</si>
  <si>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</si>
  <si>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</si>
  <si>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</si>
  <si>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</si>
  <si>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</si>
  <si>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</si>
  <si>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</si>
  <si>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</si>
  <si>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</si>
  <si>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</si>
  <si>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</si>
  <si>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</si>
  <si>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</si>
  <si>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</si>
  <si>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</si>
  <si>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</si>
  <si>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</si>
  <si>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</si>
  <si>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</si>
  <si>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</si>
  <si>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</si>
  <si>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</si>
  <si>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</si>
  <si>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</si>
  <si>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</si>
  <si>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</si>
  <si>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</si>
  <si>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</si>
  <si>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</si>
  <si>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</si>
  <si>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</si>
  <si>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</si>
  <si>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</si>
  <si>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</si>
  <si>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</si>
  <si>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</si>
  <si>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</si>
  <si>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</si>
  <si>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</si>
  <si>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</si>
  <si>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</si>
  <si>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</si>
  <si>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</si>
  <si>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</si>
  <si>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</si>
  <si>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</si>
  <si>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</si>
  <si>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</si>
  <si>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</si>
  <si>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</si>
  <si>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</si>
  <si>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</si>
  <si>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</si>
  <si>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</si>
  <si>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</si>
  <si>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</si>
  <si>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</si>
  <si>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</si>
  <si>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</si>
  <si>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</si>
  <si>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</si>
  <si>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</si>
  <si>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</si>
  <si>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</si>
  <si>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</si>
  <si>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</si>
  <si>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</si>
  <si>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</si>
  <si>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</si>
  <si>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</si>
  <si>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</si>
  <si>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</si>
  <si>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</si>
  <si>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</si>
  <si>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</si>
  <si>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</si>
  <si>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</si>
  <si>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</si>
  <si>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</si>
  <si>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</si>
  <si>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</si>
  <si>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</si>
  <si>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</si>
  <si>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</si>
  <si>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</si>
  <si>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</si>
  <si>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</si>
  <si>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</si>
  <si>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</si>
  <si>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</si>
  <si>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</si>
  <si>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</si>
  <si>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</si>
  <si>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</si>
  <si>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</si>
  <si>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</si>
  <si>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</si>
  <si>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</si>
  <si>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</si>
  <si>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</si>
  <si>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</si>
  <si>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</si>
  <si>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</si>
  <si>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</si>
  <si>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</si>
  <si>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</si>
  <si>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</si>
  <si>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</si>
  <si>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</si>
  <si>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</si>
  <si>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</si>
  <si>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</si>
  <si>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</si>
  <si>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</si>
  <si>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</si>
  <si>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</si>
  <si>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</si>
  <si>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</si>
  <si>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</si>
  <si>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</si>
  <si>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</si>
  <si>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</si>
  <si>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</si>
  <si>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</si>
  <si>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</si>
  <si>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</si>
  <si>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</si>
  <si>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</si>
  <si>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</si>
  <si>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</si>
  <si>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</si>
  <si>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</si>
  <si>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</si>
  <si>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</si>
  <si>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</si>
  <si>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</si>
  <si>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</si>
  <si>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</si>
  <si>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</si>
  <si>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</si>
  <si>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</si>
  <si>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</si>
  <si>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</si>
  <si>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</si>
  <si>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</si>
  <si>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</si>
  <si>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</si>
  <si>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</si>
  <si>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</si>
  <si>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</si>
  <si>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</si>
  <si>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</si>
  <si>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</si>
  <si>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</si>
  <si>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</si>
  <si>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</si>
  <si>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</si>
  <si>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</si>
  <si>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</si>
  <si>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</si>
  <si>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</si>
  <si>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</si>
  <si>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</si>
  <si>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</si>
  <si>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</si>
  <si>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</si>
  <si>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</si>
  <si>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</si>
  <si>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</si>
  <si>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</si>
  <si>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</si>
  <si>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</si>
  <si>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</si>
  <si>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</si>
  <si>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</si>
  <si>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</si>
  <si>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</si>
  <si>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</si>
  <si>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</si>
  <si>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</si>
  <si>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</si>
  <si>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</si>
  <si>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</si>
  <si>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</si>
  <si>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</si>
  <si>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</si>
  <si>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</si>
  <si>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</si>
  <si>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</si>
  <si>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</si>
  <si>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</si>
  <si>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</si>
  <si>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</si>
  <si>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</si>
  <si>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</si>
  <si>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</si>
  <si>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</si>
  <si>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</si>
  <si>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</si>
  <si>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</si>
  <si>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</si>
  <si>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</si>
  <si>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</si>
  <si>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</si>
  <si>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</si>
  <si>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</si>
  <si>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</si>
  <si>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</si>
  <si>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</si>
  <si>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</si>
  <si>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</si>
  <si>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</si>
  <si>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</si>
  <si>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</si>
  <si>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</si>
  <si>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</si>
  <si>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</si>
  <si>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</si>
  <si>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</si>
  <si>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</si>
  <si>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</si>
  <si>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</si>
  <si>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</si>
  <si>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</si>
  <si>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</si>
  <si>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</si>
  <si>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</si>
  <si>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</si>
  <si>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</si>
  <si>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</si>
  <si>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</si>
  <si>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</si>
  <si>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</si>
  <si>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</si>
  <si>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</si>
  <si>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</si>
  <si>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</si>
  <si>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</si>
  <si>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</si>
  <si>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</si>
  <si>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</si>
  <si>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</si>
  <si>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</si>
  <si>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</si>
  <si>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</si>
  <si>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</si>
  <si>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</si>
  <si>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</si>
  <si>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</si>
  <si>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</si>
  <si>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</si>
  <si>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</si>
  <si>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</si>
  <si>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</si>
  <si>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</si>
  <si>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</si>
  <si>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</si>
  <si>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</si>
  <si>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</si>
  <si>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</si>
  <si>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</si>
  <si>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</si>
  <si>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</si>
  <si>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</si>
  <si>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</si>
  <si>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</si>
  <si>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</si>
  <si>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</si>
  <si>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</si>
  <si>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</si>
  <si>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</si>
  <si>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</si>
  <si>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</si>
  <si>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</si>
  <si>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</si>
  <si>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</si>
  <si>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</si>
  <si>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</si>
  <si>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</si>
  <si>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</si>
  <si>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</si>
  <si>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</si>
  <si>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</si>
  <si>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</si>
  <si>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</si>
  <si>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</si>
  <si>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</si>
  <si>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</si>
  <si>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</si>
  <si>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</si>
  <si>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</si>
  <si>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</si>
  <si>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</si>
  <si>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</si>
  <si>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</si>
  <si>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</si>
  <si>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</si>
  <si>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</si>
  <si>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</si>
  <si>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</si>
  <si>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</si>
  <si>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</si>
  <si>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</si>
  <si>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</si>
  <si>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</si>
  <si>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</si>
  <si>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</si>
  <si>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</si>
  <si>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</si>
  <si>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</si>
  <si>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</si>
  <si>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</si>
  <si>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</si>
  <si>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</si>
  <si>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</si>
  <si>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</si>
  <si>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</si>
  <si>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</si>
  <si>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</si>
  <si>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</si>
  <si>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</si>
  <si>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</si>
  <si>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</si>
  <si>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</si>
  <si>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</si>
  <si>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</si>
  <si>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</si>
  <si>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</si>
  <si>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</si>
  <si>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</si>
  <si>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</si>
  <si>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</si>
  <si>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</si>
  <si>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</si>
  <si>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</si>
  <si>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</si>
  <si>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</si>
  <si>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</si>
  <si>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</si>
  <si>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</si>
  <si>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</si>
  <si>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</si>
  <si>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</si>
  <si>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</si>
  <si>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</si>
  <si>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</si>
  <si>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</si>
  <si>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</si>
  <si>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</si>
  <si>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</si>
  <si>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</si>
  <si>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</si>
  <si>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</si>
  <si>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</si>
  <si>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</si>
  <si>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</si>
  <si>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</si>
  <si>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</si>
  <si>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</si>
  <si>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</si>
  <si>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</si>
  <si>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</si>
  <si>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</si>
  <si>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</si>
  <si>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</si>
  <si>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</si>
  <si>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</si>
  <si>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</si>
  <si>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</si>
  <si>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</si>
  <si>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</si>
  <si>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</si>
  <si>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</si>
  <si>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</si>
  <si>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</si>
  <si>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</si>
  <si>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</si>
  <si>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</si>
  <si>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</si>
  <si>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</si>
  <si>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</si>
  <si>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</si>
  <si>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</si>
  <si>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</si>
  <si>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</si>
  <si>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</si>
  <si>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</si>
  <si>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</si>
  <si>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</si>
  <si>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</si>
  <si>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</si>
  <si>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</si>
  <si>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</si>
  <si>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</si>
  <si>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</si>
  <si>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</si>
  <si>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</si>
  <si>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</si>
  <si>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</si>
  <si>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</si>
  <si>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</si>
  <si>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</si>
  <si>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</si>
  <si>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</si>
  <si>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</si>
  <si>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</si>
  <si>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</si>
  <si>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</si>
  <si>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</si>
  <si>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</si>
  <si>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</si>
  <si>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</si>
  <si>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</si>
  <si>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</si>
  <si>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</si>
  <si>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</si>
  <si>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</si>
  <si>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</si>
  <si>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</si>
  <si>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</si>
  <si>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</si>
  <si>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</si>
  <si>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</si>
  <si>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</si>
  <si>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</si>
  <si>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</si>
  <si>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</si>
  <si>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</si>
  <si>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</si>
  <si>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</si>
  <si>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</si>
  <si>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</si>
  <si>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</si>
  <si>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</si>
  <si>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</si>
  <si>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</si>
  <si>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</si>
  <si>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</si>
  <si>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</si>
  <si>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</si>
  <si>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</si>
  <si>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</si>
  <si>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</si>
  <si>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</si>
  <si>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</si>
  <si>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</si>
  <si>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</si>
  <si>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</si>
  <si>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</si>
  <si>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</si>
  <si>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</si>
  <si>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</si>
  <si>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</si>
  <si>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</si>
  <si>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</si>
  <si>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</si>
  <si>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</si>
  <si>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</si>
  <si>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</si>
  <si>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</si>
  <si>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</si>
  <si>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</si>
  <si>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</si>
  <si>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</si>
  <si>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</si>
  <si>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</si>
  <si>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</si>
  <si>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</si>
  <si>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</si>
  <si>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</si>
  <si>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</si>
  <si>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</si>
  <si>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</si>
  <si>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</si>
  <si>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</si>
  <si>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</si>
  <si>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</si>
  <si>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</si>
  <si>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</si>
  <si>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</si>
  <si>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</si>
  <si>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</si>
  <si>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</si>
  <si>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</si>
  <si>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</si>
  <si>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</si>
  <si>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</si>
  <si>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</si>
  <si>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</si>
  <si>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</si>
  <si>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</si>
  <si>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</si>
  <si>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</si>
  <si>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</si>
  <si>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</si>
  <si>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</si>
  <si>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</si>
  <si>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</si>
  <si>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</si>
  <si>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</si>
  <si>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</si>
  <si>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</si>
  <si>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</si>
  <si>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</si>
  <si>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</si>
  <si>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</si>
  <si>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</si>
  <si>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</si>
  <si>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</si>
  <si>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</si>
  <si>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</si>
  <si>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</si>
  <si>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</si>
  <si>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</si>
  <si>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</si>
  <si>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</si>
  <si>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</si>
  <si>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</si>
  <si>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</si>
  <si>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</si>
  <si>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</si>
  <si>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</si>
  <si>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</si>
  <si>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</si>
  <si>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</si>
  <si>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</si>
  <si>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</si>
  <si>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</si>
  <si>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</si>
  <si>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</si>
  <si>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</si>
  <si>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</si>
  <si>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</si>
  <si>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</si>
  <si>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</si>
  <si>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</si>
  <si>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</si>
  <si>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</si>
  <si>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</si>
  <si>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</si>
  <si>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</si>
  <si>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</si>
  <si>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</si>
  <si>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</si>
  <si>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</si>
  <si>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</si>
  <si>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</si>
  <si>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</si>
  <si>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</si>
  <si>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</si>
  <si>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</si>
  <si>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</si>
  <si>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</si>
  <si>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</si>
  <si>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</si>
  <si>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</si>
  <si>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</si>
  <si>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</si>
  <si>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</si>
  <si>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</si>
  <si>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</si>
  <si>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</si>
  <si>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</si>
  <si>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</si>
  <si>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</si>
  <si>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</si>
  <si>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</si>
  <si>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</si>
  <si>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</si>
  <si>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</si>
  <si>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</si>
  <si>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</si>
  <si>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</si>
  <si>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</si>
  <si>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</si>
  <si>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</si>
  <si>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</si>
  <si>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</si>
  <si>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</si>
  <si>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</si>
  <si>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</si>
  <si>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</si>
  <si>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</si>
  <si>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</si>
  <si>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</si>
  <si>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</si>
  <si>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</si>
  <si>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</si>
  <si>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</si>
  <si>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</si>
  <si>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</si>
  <si>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</si>
  <si>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</si>
  <si>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</si>
  <si>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</si>
  <si>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</si>
  <si>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</si>
  <si>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</si>
  <si>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</si>
  <si>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</si>
  <si>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</si>
  <si>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</si>
  <si>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</si>
  <si>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</si>
  <si>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</si>
  <si>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</si>
  <si>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</si>
  <si>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</si>
  <si>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</si>
  <si>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</si>
  <si>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</si>
  <si>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</si>
  <si>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</si>
  <si>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</si>
  <si>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</si>
  <si>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</si>
  <si>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</si>
  <si>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</si>
  <si>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</si>
  <si>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</si>
  <si>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</si>
  <si>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</si>
  <si>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</si>
  <si>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</si>
  <si>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</si>
  <si>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</si>
  <si>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</si>
  <si>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</si>
  <si>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</si>
  <si>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</si>
  <si>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</si>
  <si>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</si>
  <si>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</si>
  <si>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</si>
  <si>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</si>
  <si>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</si>
  <si>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</si>
  <si>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</si>
  <si>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</si>
  <si>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</si>
  <si>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</si>
  <si>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</si>
  <si>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</si>
  <si>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</si>
  <si>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</si>
  <si>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</si>
  <si>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</si>
  <si>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</si>
  <si>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</si>
  <si>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</si>
  <si>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</si>
  <si>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</si>
  <si>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</si>
  <si>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</si>
  <si>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</si>
  <si>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</si>
  <si>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</si>
  <si>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</si>
  <si>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</si>
  <si>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</si>
  <si>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</si>
  <si>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</si>
  <si>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</si>
  <si>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</si>
  <si>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</si>
  <si>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</si>
  <si>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</si>
  <si>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</si>
  <si>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</si>
  <si>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</si>
  <si>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</si>
  <si>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</si>
  <si>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</si>
  <si>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</si>
  <si>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</si>
  <si>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</si>
  <si>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</si>
  <si>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</si>
  <si>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</si>
  <si>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</si>
  <si>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</si>
  <si>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</si>
  <si>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</si>
  <si>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</si>
  <si>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</si>
  <si>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</si>
  <si>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</si>
  <si>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</si>
  <si>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</si>
  <si>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</si>
  <si>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</si>
  <si>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</si>
  <si>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</si>
  <si>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</si>
  <si>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</si>
  <si>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</si>
  <si>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</si>
  <si>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</si>
  <si>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</si>
  <si>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</si>
  <si>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</si>
  <si>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</si>
  <si>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</si>
  <si>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</si>
  <si>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</si>
  <si>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</si>
  <si>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</si>
  <si>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</si>
  <si>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</si>
  <si>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</si>
  <si>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</si>
  <si>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</si>
  <si>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</si>
  <si>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</si>
  <si>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</si>
  <si>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</si>
  <si>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</si>
  <si>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</si>
  <si>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</si>
  <si>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</si>
  <si>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</si>
  <si>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</si>
  <si>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</si>
  <si>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</si>
  <si>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</si>
  <si>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</si>
  <si>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</si>
  <si>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</si>
  <si>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</si>
  <si>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</si>
  <si>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</si>
  <si>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</si>
  <si>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</si>
  <si>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</si>
  <si>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</si>
  <si>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</si>
  <si>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</si>
  <si>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</si>
  <si>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</si>
  <si>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</si>
  <si>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</si>
  <si>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</si>
  <si>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</si>
  <si>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</si>
  <si>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</si>
  <si>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</si>
  <si>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</si>
  <si>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</si>
  <si>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</si>
  <si>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</si>
  <si>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</si>
  <si>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</si>
  <si>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</si>
  <si>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</si>
  <si>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</si>
  <si>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</si>
  <si>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</si>
  <si>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</si>
  <si>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</si>
  <si>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</si>
  <si>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</si>
  <si>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</si>
  <si>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</si>
  <si>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</si>
  <si>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</si>
  <si>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</si>
  <si>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</si>
  <si>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</si>
  <si>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</si>
  <si>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</si>
  <si>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</si>
  <si>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</si>
  <si>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</si>
  <si>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</si>
  <si>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</si>
  <si>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</si>
  <si>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</si>
  <si>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</si>
  <si>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</si>
  <si>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</si>
  <si>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</si>
  <si>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</si>
  <si>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</si>
  <si>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</si>
  <si>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</si>
  <si>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</si>
  <si>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</si>
  <si>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</si>
  <si>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</si>
  <si>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</si>
  <si>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</si>
  <si>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</si>
  <si>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</si>
  <si>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</si>
  <si>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</si>
  <si>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</si>
  <si>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</si>
  <si>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</si>
  <si>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</si>
  <si>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</si>
  <si>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</si>
  <si>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</si>
  <si>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</si>
  <si>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</si>
  <si>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</si>
  <si>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</si>
  <si>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</si>
  <si>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</si>
  <si>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</si>
  <si>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</si>
  <si>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</si>
  <si>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</si>
  <si>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</si>
  <si>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</si>
  <si>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</si>
  <si>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</si>
  <si>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</si>
  <si>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</si>
  <si>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</si>
  <si>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</si>
  <si>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</si>
  <si>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</si>
  <si>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</si>
  <si>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</si>
  <si>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</si>
  <si>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</si>
  <si>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</si>
  <si>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</si>
  <si>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</si>
  <si>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</si>
  <si>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</si>
  <si>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</si>
  <si>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</si>
  <si>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</si>
  <si>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</si>
  <si>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</si>
  <si>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</si>
  <si>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</si>
  <si>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</si>
  <si>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</si>
  <si>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</si>
  <si>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</si>
  <si>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</si>
  <si>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</si>
  <si>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</si>
  <si>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</si>
  <si>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</si>
  <si>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</si>
  <si>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</si>
  <si>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</si>
  <si>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</si>
  <si>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</si>
  <si>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</si>
  <si>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</si>
  <si>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</si>
  <si>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</si>
  <si>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</si>
  <si>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</si>
  <si>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</si>
  <si>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</si>
  <si>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</si>
  <si>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</si>
  <si>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</si>
  <si>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</si>
  <si>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</si>
  <si>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</si>
  <si>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</si>
  <si>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</si>
  <si>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</si>
  <si>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</si>
  <si>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</si>
  <si>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</si>
  <si>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</si>
  <si>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</si>
  <si>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</si>
  <si>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</si>
  <si>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</si>
  <si>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</si>
  <si>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</si>
  <si>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</si>
  <si>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</si>
  <si>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</si>
  <si>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</si>
  <si>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</si>
  <si>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</si>
  <si>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</si>
  <si>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</si>
  <si>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</si>
  <si>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</si>
  <si>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</si>
  <si>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</si>
  <si>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</si>
  <si>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</si>
  <si>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</si>
  <si>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</si>
  <si>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</si>
  <si>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</si>
  <si>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</si>
  <si>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</si>
  <si>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</si>
  <si>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</si>
  <si>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</si>
  <si>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</si>
  <si>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</si>
  <si>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</si>
  <si>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</si>
  <si>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</si>
  <si>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</si>
  <si>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</si>
  <si>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</si>
  <si>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</si>
  <si>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</si>
  <si>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</si>
  <si>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</si>
  <si>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</si>
  <si>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</si>
  <si>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</si>
  <si>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</si>
  <si>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</si>
  <si>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</si>
  <si>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</si>
  <si>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</si>
  <si>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</si>
  <si>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</si>
  <si>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</si>
  <si>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</si>
  <si>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</si>
  <si>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</si>
  <si>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</si>
  <si>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</si>
  <si>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</si>
  <si>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</si>
  <si>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</si>
  <si>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</si>
  <si>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</si>
  <si>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</si>
  <si>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</si>
  <si>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</si>
  <si>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</si>
  <si>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</si>
  <si>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</si>
  <si>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</si>
  <si>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</si>
  <si>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</si>
  <si>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</si>
  <si>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</si>
  <si>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</si>
  <si>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</si>
  <si>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</si>
  <si>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</si>
  <si>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</si>
  <si>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</si>
  <si>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</si>
  <si>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</si>
  <si>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</si>
  <si>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</si>
  <si>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</si>
  <si>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</si>
  <si>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</si>
  <si>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</si>
  <si>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</si>
  <si>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</si>
  <si>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</si>
  <si>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</si>
  <si>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</si>
  <si>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</si>
  <si>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</si>
  <si>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</si>
  <si>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</si>
  <si>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</si>
  <si>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</si>
  <si>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</si>
  <si>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</si>
  <si>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</si>
  <si>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</si>
  <si>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</si>
  <si>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</si>
  <si>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</si>
  <si>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</si>
  <si>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</si>
  <si>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</si>
  <si>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</si>
  <si>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</si>
  <si>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</si>
  <si>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</si>
  <si>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</si>
  <si>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</si>
  <si>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</si>
  <si>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</si>
  <si>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</si>
  <si>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</si>
  <si>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</si>
  <si>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</si>
  <si>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</si>
  <si>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</si>
  <si>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</si>
  <si>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</si>
  <si>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</si>
  <si>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</si>
  <si>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</si>
  <si>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</si>
  <si>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</si>
  <si>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</si>
  <si>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</si>
  <si>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</si>
  <si>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</si>
  <si>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</si>
  <si>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</si>
  <si>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</si>
  <si>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</si>
  <si>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</si>
  <si>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</si>
  <si>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</si>
  <si>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</si>
  <si>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</si>
  <si>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</si>
  <si>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</si>
  <si>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</si>
  <si>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</si>
  <si>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</si>
  <si>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</si>
  <si>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</si>
  <si>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</si>
  <si>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</si>
  <si>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</si>
  <si>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</si>
  <si>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</si>
  <si>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</si>
  <si>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</si>
  <si>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</si>
  <si>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</si>
  <si>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</si>
  <si>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</si>
  <si>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</si>
  <si>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</si>
  <si>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</si>
  <si>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</si>
  <si>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</si>
  <si>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</si>
  <si>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</si>
  <si>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</si>
  <si>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</si>
  <si>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</si>
  <si>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</si>
  <si>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</si>
  <si>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</si>
  <si>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</si>
  <si>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</si>
  <si>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</si>
  <si>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</si>
  <si>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</si>
  <si>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</si>
  <si>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</si>
  <si>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</si>
  <si>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</si>
  <si>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</si>
  <si>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</si>
  <si>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</si>
  <si>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</si>
  <si>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</si>
  <si>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</si>
  <si>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</si>
  <si>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</si>
  <si>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</si>
  <si>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</si>
  <si>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</si>
  <si>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</si>
  <si>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</si>
  <si>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</si>
  <si>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</si>
  <si>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</si>
  <si>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</si>
  <si>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</si>
  <si>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</si>
  <si>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</si>
  <si>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</si>
  <si>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</si>
  <si>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</si>
  <si>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</si>
  <si>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</si>
  <si>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</si>
  <si>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</si>
  <si>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</si>
  <si>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</si>
  <si>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</si>
  <si>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</si>
  <si>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</si>
  <si>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</si>
  <si>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</si>
  <si>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</si>
  <si>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</si>
  <si>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</si>
  <si>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</si>
  <si>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</si>
  <si>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</si>
  <si>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</si>
  <si>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</si>
  <si>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</si>
  <si>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</si>
  <si>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</si>
  <si>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</si>
  <si>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</si>
  <si>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</si>
  <si>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</si>
  <si>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</si>
  <si>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</si>
  <si>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</si>
  <si>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</si>
  <si>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</si>
  <si>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</si>
  <si>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</si>
  <si>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</si>
  <si>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</si>
  <si>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</si>
  <si>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</si>
  <si>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</si>
  <si>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</si>
  <si>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</si>
  <si>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</si>
  <si>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</si>
  <si>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</si>
  <si>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</si>
  <si>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</si>
  <si>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</si>
  <si>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</si>
  <si>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</si>
  <si>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</si>
  <si>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</si>
  <si>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</si>
  <si>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</si>
  <si>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</si>
  <si>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</si>
  <si>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</si>
  <si>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</si>
  <si>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</si>
  <si>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</si>
  <si>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</si>
  <si>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</si>
  <si>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</si>
  <si>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</si>
  <si>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</si>
  <si>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</si>
  <si>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</si>
  <si>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</si>
  <si>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</si>
  <si>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</si>
  <si>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</si>
  <si>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</si>
  <si>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</si>
  <si>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</si>
  <si>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</si>
  <si>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</si>
  <si>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</si>
  <si>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</si>
  <si>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</si>
  <si>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</si>
  <si>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</si>
  <si>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</si>
  <si>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</si>
  <si>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</si>
  <si>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</si>
  <si>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</si>
  <si>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</si>
  <si>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</si>
  <si>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</si>
  <si>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</si>
  <si>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</si>
  <si>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</si>
  <si>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</si>
  <si>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</si>
  <si>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</si>
  <si>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</si>
  <si>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</si>
  <si>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</si>
  <si>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</si>
  <si>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</si>
  <si>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</si>
  <si>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</si>
  <si>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</si>
  <si>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</si>
  <si>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</si>
  <si>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</si>
  <si>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</si>
  <si>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</si>
  <si>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</si>
  <si>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</si>
  <si>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</si>
  <si>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</si>
  <si>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</si>
  <si>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</si>
  <si>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</si>
  <si>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</si>
  <si>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</si>
  <si>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</si>
  <si>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</si>
  <si>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</si>
  <si>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</si>
  <si>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</si>
  <si>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</si>
  <si>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</si>
  <si>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</si>
  <si>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</si>
  <si>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</si>
  <si>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</si>
  <si>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</si>
  <si>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</si>
  <si>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</si>
  <si>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</si>
  <si>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</si>
  <si>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</si>
  <si>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</si>
  <si>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</si>
  <si>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</si>
  <si>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</si>
  <si>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</si>
  <si>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</si>
  <si>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</si>
  <si>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</si>
  <si>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</si>
  <si>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</si>
  <si>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</si>
  <si>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</si>
  <si>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</si>
  <si>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</si>
  <si>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</si>
  <si>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</si>
  <si>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</si>
  <si>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</si>
  <si>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</si>
  <si>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</si>
  <si>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</si>
  <si>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</si>
  <si>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</si>
  <si>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</si>
  <si>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</si>
  <si>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</si>
  <si>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</si>
  <si>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</si>
  <si>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</si>
  <si>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</si>
  <si>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</si>
  <si>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</si>
  <si>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</si>
  <si>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</si>
  <si>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</si>
  <si>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</si>
  <si>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</si>
  <si>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</si>
  <si>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</si>
  <si>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</si>
  <si>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</si>
  <si>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</si>
  <si>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</si>
  <si>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</si>
  <si>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</si>
  <si>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</si>
  <si>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</si>
  <si>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</si>
  <si>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</si>
  <si>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</si>
  <si>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</si>
  <si>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</si>
  <si>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</si>
  <si>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</si>
  <si>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</si>
  <si>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</si>
  <si>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</si>
  <si>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</si>
  <si>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</si>
  <si>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</si>
  <si>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</si>
  <si>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</si>
  <si>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</si>
  <si>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</si>
  <si>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</si>
  <si>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</si>
  <si>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</si>
  <si>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</si>
  <si>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</si>
  <si>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</si>
  <si>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</si>
  <si>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</si>
  <si>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</si>
  <si>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</si>
  <si>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</si>
  <si>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</si>
  <si>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</si>
  <si>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</si>
  <si>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</si>
  <si>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</si>
  <si>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</si>
  <si>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</si>
  <si>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</si>
  <si>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</si>
  <si>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</si>
  <si>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</si>
  <si>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</si>
  <si>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</si>
  <si>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</si>
  <si>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</si>
  <si>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</si>
  <si>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</si>
  <si>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</si>
  <si>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</si>
  <si>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</si>
  <si>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</si>
  <si>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</si>
  <si>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</si>
  <si>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</si>
  <si>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</si>
  <si>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</si>
  <si>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</si>
  <si>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</si>
  <si>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</si>
  <si>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</si>
  <si>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</si>
  <si>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</si>
  <si>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</si>
  <si>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</si>
  <si>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</si>
  <si>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</si>
  <si>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</si>
  <si>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</si>
  <si>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</si>
  <si>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</si>
  <si>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</si>
  <si>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</si>
  <si>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</si>
  <si>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</si>
  <si>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</si>
  <si>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</si>
  <si>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</si>
  <si>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</si>
  <si>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</si>
  <si>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</si>
  <si>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</si>
  <si>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</si>
  <si>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</si>
  <si>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</si>
  <si>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</si>
  <si>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</si>
  <si>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</si>
  <si>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</si>
  <si>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</si>
  <si>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</si>
  <si>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</si>
  <si>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</si>
  <si>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</si>
  <si>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</si>
  <si>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</si>
  <si>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</si>
  <si>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</si>
  <si>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</si>
  <si>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</si>
  <si>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</si>
  <si>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</si>
  <si>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</si>
  <si>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</si>
  <si>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</si>
  <si>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</si>
  <si>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</si>
  <si>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</si>
  <si>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</si>
  <si>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</si>
  <si>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</si>
  <si>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</si>
  <si>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</si>
  <si>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</si>
  <si>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</si>
  <si>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</si>
  <si>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</si>
  <si>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</si>
  <si>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</si>
  <si>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</si>
  <si>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</si>
  <si>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</si>
  <si>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</si>
  <si>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</si>
  <si>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</si>
  <si>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</si>
  <si>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</si>
  <si>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</si>
  <si>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</si>
  <si>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</si>
  <si>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</si>
  <si>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</si>
  <si>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</si>
  <si>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</si>
  <si>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</si>
  <si>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</si>
  <si>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</si>
  <si>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</si>
  <si>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</si>
  <si>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</si>
  <si>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</si>
  <si>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</si>
  <si>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</si>
  <si>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</si>
  <si>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</si>
  <si>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</si>
  <si>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</si>
  <si>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</si>
  <si>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</si>
  <si>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</si>
  <si>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</si>
  <si>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</si>
  <si>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</si>
  <si>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</si>
  <si>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</si>
  <si>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</si>
  <si>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</si>
  <si>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</si>
  <si>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</si>
  <si>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</si>
  <si>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</si>
  <si>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</si>
  <si>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</si>
  <si>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</si>
  <si>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</si>
  <si>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</si>
  <si>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</si>
  <si>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</si>
  <si>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</si>
  <si>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</si>
  <si>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</si>
  <si>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</si>
  <si>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</si>
  <si>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</si>
  <si>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</si>
  <si>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</si>
  <si>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</si>
  <si>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</si>
  <si>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</si>
  <si>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</si>
  <si>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</si>
  <si>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</si>
  <si>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</si>
  <si>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</si>
  <si>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</si>
  <si>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</si>
  <si>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</si>
  <si>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</si>
  <si>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</si>
  <si>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</si>
  <si>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</si>
  <si>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</si>
  <si>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</si>
  <si>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</si>
  <si>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</si>
  <si>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</si>
  <si>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</si>
  <si>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</si>
  <si>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</si>
  <si>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</si>
  <si>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</si>
  <si>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</si>
  <si>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</si>
  <si>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</si>
  <si>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</si>
  <si>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</si>
  <si>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</si>
  <si>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</si>
  <si>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</si>
  <si>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</si>
  <si>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</si>
  <si>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</si>
  <si>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</si>
  <si>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</si>
  <si>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</si>
  <si>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</si>
  <si>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</si>
  <si>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</si>
  <si>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</si>
  <si>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</si>
  <si>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</si>
  <si>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</si>
  <si>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</si>
  <si>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</si>
  <si>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</si>
  <si>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</si>
  <si>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</si>
  <si>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</si>
  <si>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</si>
  <si>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</si>
  <si>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</si>
  <si>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</si>
  <si>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</si>
  <si>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</si>
  <si>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</si>
  <si>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</si>
  <si>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</si>
  <si>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</si>
  <si>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</si>
  <si>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</si>
  <si>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</si>
  <si>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</si>
  <si>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</si>
  <si>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</si>
  <si>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</si>
  <si>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</si>
  <si>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</si>
  <si>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</si>
  <si>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</si>
  <si>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</si>
  <si>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</si>
  <si>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</si>
  <si>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</si>
  <si>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</si>
  <si>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</si>
  <si>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</si>
  <si>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</si>
  <si>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</si>
  <si>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</si>
  <si>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</si>
  <si>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</si>
  <si>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</si>
  <si>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</si>
  <si>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</si>
  <si>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</si>
  <si>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</si>
  <si>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</si>
  <si>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</si>
  <si>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</si>
  <si>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</si>
  <si>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</si>
  <si>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</si>
  <si>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</si>
  <si>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</si>
  <si>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</si>
  <si>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</si>
  <si>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</si>
  <si>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</si>
  <si>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</si>
  <si>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</si>
  <si>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</si>
  <si>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</si>
  <si>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</si>
  <si>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</si>
  <si>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</si>
  <si>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</si>
  <si>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</si>
  <si>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</si>
  <si>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</si>
  <si>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</si>
  <si>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</si>
  <si>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</si>
  <si>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</si>
  <si>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</si>
  <si>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</si>
  <si>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</si>
  <si>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</si>
  <si>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</si>
  <si>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</si>
  <si>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</si>
  <si>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</si>
  <si>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</si>
  <si>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</si>
  <si>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</si>
  <si>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</si>
  <si>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</si>
  <si>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</si>
  <si>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</si>
  <si>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</si>
  <si>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</si>
  <si>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</si>
  <si>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</si>
  <si>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</si>
  <si>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</si>
  <si>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</si>
  <si>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</si>
  <si>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</si>
  <si>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</si>
  <si>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</si>
  <si>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</si>
  <si>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</si>
  <si>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</si>
  <si>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</si>
  <si>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</si>
  <si>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</si>
  <si>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</si>
  <si>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</si>
  <si>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</si>
  <si>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</si>
  <si>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</si>
  <si>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</si>
  <si>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</si>
  <si>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</si>
  <si>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</si>
  <si>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</si>
  <si>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</si>
  <si>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</si>
  <si>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</si>
  <si>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</si>
  <si>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</si>
  <si>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</si>
  <si>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</si>
  <si>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</si>
  <si>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</si>
  <si>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</si>
  <si>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</si>
  <si>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</si>
  <si>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</si>
  <si>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</si>
  <si>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</si>
  <si>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</si>
  <si>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</si>
  <si>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</si>
  <si>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</si>
  <si>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</si>
  <si>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</si>
  <si>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</si>
  <si>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</si>
  <si>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</si>
  <si>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</si>
  <si>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</si>
  <si>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</si>
  <si>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</si>
  <si>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</si>
  <si>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</si>
  <si>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</si>
  <si>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</si>
  <si>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</si>
  <si>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</si>
  <si>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</si>
  <si>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</si>
  <si>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</si>
  <si>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</si>
  <si>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</si>
  <si>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</si>
  <si>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</si>
  <si>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</si>
  <si>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</si>
  <si>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</si>
  <si>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</si>
  <si>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</si>
  <si>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</si>
  <si>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</si>
  <si>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</si>
  <si>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</si>
  <si>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</si>
  <si>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</si>
  <si>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</si>
  <si>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</si>
  <si>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</si>
  <si>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</si>
  <si>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</si>
  <si>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</si>
  <si>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</si>
  <si>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</si>
  <si>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</si>
  <si>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</si>
  <si>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</si>
  <si>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</si>
  <si>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</si>
  <si>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</si>
  <si>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</si>
  <si>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</si>
  <si>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</si>
  <si>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</si>
  <si>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</si>
  <si>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</si>
  <si>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</si>
  <si>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</si>
  <si>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</si>
  <si>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</si>
  <si>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</si>
  <si>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</si>
  <si>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</si>
  <si>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</si>
  <si>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</si>
  <si>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</si>
  <si>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</si>
  <si>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</si>
  <si>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</si>
  <si>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</si>
  <si>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</si>
  <si>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</si>
  <si>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</si>
  <si>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</si>
  <si>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</si>
  <si>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</si>
  <si>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</si>
  <si>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</si>
  <si>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</si>
  <si>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</si>
  <si>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</si>
  <si>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</si>
  <si>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</si>
  <si>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</si>
  <si>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</si>
  <si>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</si>
  <si>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</si>
  <si>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</si>
  <si>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</si>
  <si>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</si>
  <si>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</si>
  <si>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</si>
  <si>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</si>
  <si>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</si>
  <si>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</si>
  <si>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</si>
  <si>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</si>
  <si>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</si>
  <si>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</si>
  <si>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</si>
  <si>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</si>
  <si>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</si>
  <si>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</si>
  <si>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</si>
  <si>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</si>
  <si>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</si>
  <si>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</si>
  <si>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</si>
  <si>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</si>
  <si>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</si>
  <si>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</si>
  <si>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</si>
  <si>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</si>
  <si>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</si>
  <si>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</si>
  <si>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</si>
  <si>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</si>
  <si>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</si>
  <si>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</si>
  <si>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</si>
  <si>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</si>
  <si>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</si>
  <si>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</si>
  <si>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</si>
  <si>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</si>
  <si>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</si>
  <si>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</si>
  <si>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</si>
  <si>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</si>
  <si>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</si>
  <si>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</si>
  <si>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</si>
  <si>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</si>
  <si>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</si>
  <si>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</si>
  <si>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</si>
  <si>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</si>
  <si>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</si>
  <si>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</si>
  <si>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</si>
  <si>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</si>
  <si>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</si>
  <si>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</si>
  <si>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</si>
  <si>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</si>
  <si>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</si>
  <si>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</si>
  <si>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</si>
  <si>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</si>
  <si>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</si>
  <si>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</si>
  <si>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</si>
  <si>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</si>
  <si>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</si>
  <si>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</si>
  <si>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</si>
  <si>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</si>
  <si>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</si>
  <si>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</si>
  <si>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</si>
  <si>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</si>
  <si>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</si>
  <si>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</si>
  <si>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</si>
  <si>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</si>
  <si>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</si>
  <si>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</si>
  <si>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</si>
  <si>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</si>
  <si>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</si>
  <si>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</si>
  <si>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</si>
  <si>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</si>
  <si>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</si>
  <si>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</si>
  <si>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</si>
  <si>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</si>
  <si>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</si>
  <si>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</si>
  <si>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</si>
  <si>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</si>
  <si>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</si>
  <si>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</si>
  <si>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</si>
  <si>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</si>
  <si>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</si>
  <si>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</si>
  <si>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</si>
  <si>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</si>
  <si>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</si>
  <si>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</si>
  <si>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</si>
  <si>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</si>
  <si>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</si>
  <si>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</si>
  <si>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</si>
  <si>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</si>
  <si>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</si>
  <si>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</si>
  <si>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</si>
  <si>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</si>
  <si>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</si>
  <si>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</si>
  <si>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</si>
  <si>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</si>
  <si>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</si>
  <si>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</si>
  <si>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</si>
  <si>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</si>
  <si>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</si>
  <si>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</si>
  <si>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</si>
  <si>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</si>
  <si>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</si>
  <si>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</si>
  <si>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</si>
  <si>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</si>
  <si>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</si>
  <si>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</si>
  <si>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</si>
  <si>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</si>
  <si>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</si>
  <si>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</si>
  <si>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</si>
  <si>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</si>
  <si>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</si>
  <si>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</si>
  <si>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</si>
  <si>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</si>
  <si>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</si>
  <si>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</si>
  <si>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</si>
  <si>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</si>
  <si>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</si>
  <si>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</si>
  <si>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</si>
  <si>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</si>
  <si>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</si>
  <si>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</si>
  <si>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</si>
  <si>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</si>
  <si>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</si>
  <si>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</si>
  <si>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</si>
  <si>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</si>
  <si>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</si>
  <si>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</si>
  <si>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</si>
  <si>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</si>
  <si>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</si>
  <si>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</si>
  <si>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</si>
  <si>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</si>
  <si>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</si>
  <si>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</si>
  <si>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</si>
  <si>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</si>
  <si>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</si>
  <si>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</si>
  <si>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</si>
  <si>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</si>
  <si>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</si>
  <si>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</si>
  <si>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</si>
  <si>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</si>
  <si>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</si>
  <si>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</si>
  <si>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</si>
  <si>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</si>
  <si>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</si>
  <si>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</si>
  <si>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</si>
  <si>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</si>
  <si>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</si>
  <si>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</si>
  <si>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</si>
  <si>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</si>
  <si>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</si>
  <si>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</si>
  <si>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</si>
  <si>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</si>
  <si>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</si>
  <si>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</si>
  <si>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</si>
  <si>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</si>
  <si>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</si>
  <si>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</si>
  <si>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</si>
  <si>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</si>
  <si>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</si>
  <si>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</si>
  <si>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</si>
  <si>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</si>
  <si>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</si>
  <si>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</si>
  <si>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</si>
  <si>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</si>
  <si>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</si>
  <si>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</si>
  <si>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</si>
  <si>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</si>
  <si>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</si>
  <si>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</si>
  <si>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</si>
  <si>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</si>
  <si>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</si>
  <si>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</si>
  <si>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</si>
  <si>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</si>
  <si>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</si>
  <si>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</si>
  <si>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</si>
  <si>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</si>
  <si>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</si>
  <si>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</si>
  <si>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</si>
  <si>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</si>
  <si>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</si>
  <si>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</si>
  <si>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</si>
  <si>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</si>
  <si>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</si>
  <si>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</si>
  <si>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</si>
  <si>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</si>
  <si>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</si>
  <si>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</si>
  <si>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</si>
  <si>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</si>
  <si>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</si>
  <si>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</si>
  <si>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</si>
  <si>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</si>
  <si>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</si>
  <si>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</si>
  <si>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</si>
  <si>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</si>
  <si>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</si>
  <si>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</si>
  <si>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</si>
  <si>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</si>
  <si>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</si>
  <si>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</si>
  <si>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</si>
  <si>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</si>
  <si>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</si>
  <si>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</si>
  <si>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</si>
  <si>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</si>
  <si>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</si>
  <si>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</si>
  <si>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</si>
  <si>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</si>
  <si>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</si>
  <si>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</si>
  <si>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</si>
  <si>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</si>
  <si>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</si>
  <si>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</si>
  <si>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</si>
  <si>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</si>
  <si>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</si>
  <si>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</si>
  <si>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</si>
  <si>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</si>
  <si>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</si>
  <si>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</si>
  <si>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</si>
  <si>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</si>
  <si>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</si>
  <si>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</si>
  <si>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</si>
  <si>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</si>
  <si>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</si>
  <si>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</si>
  <si>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</si>
  <si>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</si>
  <si>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</si>
  <si>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</si>
  <si>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</si>
  <si>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</si>
  <si>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</si>
  <si>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</si>
  <si>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</si>
  <si>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</si>
  <si>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</si>
  <si>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</si>
  <si>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</si>
  <si>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</si>
  <si>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</si>
  <si>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</si>
  <si>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</si>
  <si>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</si>
  <si>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</si>
  <si>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</si>
  <si>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</si>
  <si>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</si>
  <si>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</si>
  <si>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</si>
  <si>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</si>
  <si>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</si>
  <si>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</si>
  <si>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</si>
  <si>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</si>
  <si>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</si>
  <si>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</si>
  <si>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</si>
  <si>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</si>
  <si>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</si>
  <si>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</si>
  <si>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</si>
  <si>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</si>
  <si>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</si>
  <si>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</si>
  <si>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</si>
  <si>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</si>
  <si>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</si>
  <si>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</si>
  <si>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</si>
  <si>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</si>
  <si>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</si>
  <si>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</si>
  <si>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</si>
  <si>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</si>
  <si>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</si>
  <si>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</si>
  <si>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</si>
  <si>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</si>
  <si>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</si>
  <si>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</si>
  <si>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</si>
  <si>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</si>
  <si>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</si>
  <si>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</si>
  <si>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</si>
  <si>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</si>
  <si>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</si>
  <si>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</si>
  <si>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</si>
  <si>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</si>
  <si>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</si>
  <si>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</si>
  <si>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</si>
  <si>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</si>
  <si>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</si>
  <si>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</si>
  <si>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</si>
  <si>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</si>
  <si>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</si>
  <si>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</si>
  <si>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</si>
  <si>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</si>
  <si>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</si>
  <si>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</si>
  <si>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</si>
  <si>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</si>
  <si>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</si>
  <si>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</si>
  <si>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</si>
  <si>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</si>
  <si>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</si>
  <si>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</si>
  <si>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</si>
  <si>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</si>
  <si>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</si>
  <si>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</si>
  <si>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</si>
  <si>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</si>
  <si>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</si>
  <si>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</si>
  <si>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</si>
  <si>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</si>
  <si>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</si>
  <si>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</si>
  <si>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</si>
  <si>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</si>
  <si>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</si>
  <si>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</si>
  <si>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</si>
  <si>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</si>
  <si>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</si>
  <si>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</si>
  <si>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</si>
  <si>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</si>
  <si>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</si>
  <si>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</si>
  <si>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</si>
  <si>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</si>
  <si>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</si>
  <si>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</si>
  <si>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</si>
  <si>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</si>
  <si>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</si>
  <si>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</si>
  <si>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</si>
  <si>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</si>
  <si>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</si>
  <si>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</si>
  <si>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</si>
  <si>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</si>
  <si>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</si>
  <si>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</si>
  <si>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</si>
  <si>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</si>
  <si>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</si>
  <si>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</si>
  <si>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</si>
  <si>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</si>
  <si>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</si>
  <si>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</si>
  <si>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</si>
  <si>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</si>
  <si>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</si>
  <si>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</si>
  <si>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</si>
  <si>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</si>
  <si>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</si>
  <si>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</si>
  <si>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</si>
  <si>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</si>
  <si>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</si>
  <si>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</si>
  <si>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</si>
  <si>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</si>
  <si>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</si>
  <si>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</si>
  <si>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</si>
  <si>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</si>
  <si>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</si>
  <si>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</si>
  <si>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</si>
  <si>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</si>
  <si>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</si>
  <si>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</si>
  <si>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</si>
  <si>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</si>
  <si>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</si>
  <si>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</si>
  <si>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</si>
  <si>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</si>
  <si>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</si>
  <si>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</si>
  <si>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</si>
  <si>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</si>
  <si>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</si>
  <si>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</si>
  <si>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</si>
  <si>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</si>
  <si>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</si>
  <si>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</si>
  <si>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</si>
  <si>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</si>
  <si>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</si>
  <si>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</si>
  <si>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</si>
  <si>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</si>
  <si>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</si>
  <si>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</si>
  <si>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</si>
  <si>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</si>
  <si>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</si>
  <si>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</si>
  <si>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</si>
  <si>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</si>
  <si>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</si>
  <si>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</si>
  <si>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</si>
  <si>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</si>
  <si>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</si>
  <si>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</si>
  <si>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</si>
  <si>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</si>
  <si>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</si>
  <si>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</si>
  <si>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</si>
  <si>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</si>
  <si>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</si>
  <si>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</si>
  <si>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</si>
  <si>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</si>
  <si>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</si>
  <si>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</si>
  <si>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</si>
  <si>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</si>
  <si>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</si>
  <si>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</si>
  <si>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</si>
  <si>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</si>
  <si>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</si>
  <si>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</si>
  <si>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</si>
  <si>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</si>
  <si>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</si>
  <si>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</si>
  <si>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</si>
  <si>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</si>
  <si>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</si>
  <si>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</si>
  <si>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</si>
  <si>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</si>
  <si>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</si>
  <si>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</si>
  <si>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</si>
  <si>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</si>
  <si>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</si>
  <si>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</si>
  <si>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</si>
  <si>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</si>
  <si>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</si>
  <si>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</si>
  <si>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</si>
  <si>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</si>
  <si>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</si>
  <si>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</si>
  <si>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</si>
  <si>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</si>
  <si>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</si>
  <si>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</si>
  <si>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</si>
  <si>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</si>
  <si>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</si>
  <si>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</si>
  <si>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</si>
  <si>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</si>
  <si>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</si>
  <si>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</si>
  <si>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</si>
  <si>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</si>
  <si>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</si>
  <si>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</si>
  <si>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</si>
  <si>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</si>
  <si>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</si>
  <si>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</si>
  <si>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</si>
  <si>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</si>
  <si>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</si>
  <si>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</si>
  <si>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</si>
  <si>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</si>
  <si>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</si>
  <si>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</si>
  <si>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</si>
  <si>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</si>
  <si>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</si>
  <si>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</si>
  <si>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</si>
  <si>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</si>
  <si>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</si>
  <si>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</si>
  <si>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</si>
  <si>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</si>
  <si>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</si>
  <si>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</si>
  <si>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</si>
  <si>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</si>
  <si>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</si>
  <si>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</si>
  <si>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</si>
  <si>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</si>
  <si>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</si>
  <si>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</si>
  <si>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</si>
  <si>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</si>
  <si>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</si>
  <si>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</si>
  <si>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</si>
  <si>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</si>
  <si>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</si>
  <si>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</si>
  <si>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</si>
  <si>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</si>
  <si>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</si>
  <si>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</si>
  <si>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</si>
  <si>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</si>
  <si>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</si>
  <si>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</si>
  <si>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</si>
  <si>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</si>
  <si>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</si>
  <si>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</si>
  <si>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</si>
  <si>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</si>
  <si>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</si>
  <si>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</si>
  <si>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</si>
  <si>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</si>
  <si>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</si>
  <si>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</si>
  <si>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</si>
  <si>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</si>
  <si>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</si>
  <si>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</si>
  <si>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</si>
  <si>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</si>
  <si>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</si>
  <si>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</si>
  <si>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</si>
  <si>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</si>
  <si>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</si>
  <si>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</si>
  <si>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</si>
  <si>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</si>
  <si>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</si>
  <si>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</si>
  <si>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</si>
  <si>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</si>
  <si>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</si>
  <si>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</si>
  <si>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</si>
  <si>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</si>
  <si>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</si>
  <si>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</si>
  <si>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</si>
  <si>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</si>
  <si>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</si>
  <si>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</si>
  <si>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</si>
  <si>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</si>
  <si>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</si>
  <si>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</si>
  <si>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</si>
  <si>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</si>
  <si>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</si>
  <si>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</si>
  <si>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</si>
  <si>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</si>
  <si>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</si>
  <si>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</si>
  <si>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</si>
  <si>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</si>
  <si>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</si>
  <si>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</si>
  <si>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</si>
  <si>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</si>
  <si>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</si>
  <si>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</si>
  <si>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</si>
  <si>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</si>
  <si>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</si>
  <si>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</si>
  <si>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</si>
  <si>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</si>
  <si>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</si>
  <si>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</si>
  <si>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</si>
  <si>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</si>
  <si>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</si>
  <si>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</si>
  <si>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</si>
  <si>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</si>
  <si>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</si>
  <si>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</si>
  <si>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</si>
  <si>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</si>
  <si>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</si>
  <si>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</si>
  <si>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</si>
  <si>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</si>
  <si>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</si>
  <si>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</si>
  <si>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</si>
  <si>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</si>
  <si>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</si>
  <si>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</si>
  <si>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</si>
  <si>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</si>
  <si>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</si>
  <si>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</si>
  <si>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</si>
  <si>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</si>
  <si>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</si>
  <si>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</si>
  <si>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</si>
  <si>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</si>
  <si>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</si>
  <si>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</si>
  <si>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</si>
  <si>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</si>
  <si>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</si>
  <si>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</si>
  <si>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</si>
  <si>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</si>
  <si>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</si>
  <si>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</si>
  <si>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</si>
  <si>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</si>
  <si>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</si>
  <si>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</si>
  <si>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</si>
  <si>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</si>
  <si>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</si>
  <si>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</si>
  <si>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</si>
  <si>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</si>
  <si>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</si>
  <si>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</si>
  <si>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</si>
  <si>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</si>
  <si>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</si>
  <si>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</si>
  <si>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</si>
  <si>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</si>
  <si>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</si>
  <si>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</si>
  <si>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</si>
  <si>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</si>
  <si>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</si>
  <si>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</si>
  <si>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</si>
  <si>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</si>
  <si>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</si>
  <si>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</si>
  <si>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</si>
  <si>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</si>
  <si>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</si>
  <si>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</si>
  <si>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</si>
  <si>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</si>
  <si>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</si>
  <si>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</si>
  <si>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</si>
  <si>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</si>
  <si>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</si>
  <si>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</si>
  <si>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</si>
  <si>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</si>
  <si>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</si>
  <si>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</si>
  <si>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</si>
  <si>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</si>
  <si>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</si>
  <si>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</si>
  <si>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</si>
  <si>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</si>
  <si>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</si>
  <si>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</si>
  <si>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</si>
  <si>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</si>
  <si>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</si>
  <si>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</si>
  <si>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</si>
  <si>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</si>
  <si>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</si>
  <si>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</si>
  <si>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</si>
  <si>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</si>
  <si>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</si>
  <si>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</si>
  <si>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</si>
  <si>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</si>
  <si>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</si>
  <si>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</si>
  <si>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</si>
  <si>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</si>
  <si>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</si>
  <si>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</si>
  <si>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</si>
  <si>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</si>
  <si>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</si>
  <si>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</si>
  <si>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</si>
  <si>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</si>
  <si>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</si>
  <si>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</si>
  <si>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</si>
  <si>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</si>
  <si>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</si>
  <si>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</si>
  <si>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</si>
  <si>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</si>
  <si>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</si>
  <si>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</si>
  <si>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</si>
  <si>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</si>
  <si>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</si>
  <si>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</si>
  <si>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</si>
  <si>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</si>
  <si>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</si>
  <si>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</si>
  <si>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</si>
  <si>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</si>
  <si>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</si>
  <si>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</si>
  <si>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</si>
  <si>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</si>
  <si>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</si>
  <si>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</si>
  <si>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</si>
  <si>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</si>
  <si>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</si>
  <si>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</si>
  <si>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</si>
  <si>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</si>
  <si>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</si>
  <si>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</si>
  <si>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</si>
  <si>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</si>
  <si>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</si>
  <si>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</si>
  <si>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</si>
  <si>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</si>
  <si>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</si>
  <si>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</si>
  <si>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</si>
  <si>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</si>
  <si>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</si>
  <si>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</si>
  <si>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</si>
  <si>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</si>
  <si>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</si>
  <si>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</si>
  <si>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</si>
  <si>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</si>
  <si>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</si>
  <si>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</si>
  <si>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</si>
  <si>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</si>
  <si>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</si>
  <si>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</si>
  <si>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</si>
  <si>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</si>
  <si>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</si>
  <si>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</si>
  <si>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</si>
  <si>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</si>
  <si>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</si>
  <si>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</si>
  <si>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</si>
  <si>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</si>
  <si>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</si>
  <si>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</si>
  <si>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</si>
  <si>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</si>
  <si>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</si>
  <si>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</si>
  <si>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</si>
  <si>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</si>
  <si>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</si>
  <si>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</si>
  <si>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</si>
  <si>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</si>
  <si>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</si>
  <si>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</si>
  <si>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</si>
  <si>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</si>
  <si>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</si>
  <si>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</si>
  <si>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</si>
  <si>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</si>
  <si>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</si>
  <si>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</si>
  <si>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</si>
  <si>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</si>
  <si>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</si>
  <si>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</si>
  <si>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</si>
  <si>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</si>
  <si>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</si>
  <si>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</si>
  <si>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</si>
  <si>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</si>
  <si>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</si>
  <si>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</si>
  <si>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</si>
  <si>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</si>
  <si>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</si>
  <si>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</si>
  <si>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</si>
  <si>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</si>
  <si>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</si>
  <si>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</si>
  <si>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</si>
  <si>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</si>
  <si>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</si>
  <si>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</si>
  <si>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</si>
  <si>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</si>
  <si>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</si>
  <si>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</si>
  <si>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</si>
  <si>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</si>
  <si>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</si>
  <si>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</si>
  <si>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</si>
  <si>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</si>
  <si>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</si>
  <si>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</si>
  <si>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</si>
  <si>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</si>
  <si>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</si>
  <si>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</si>
  <si>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</si>
  <si>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</si>
  <si>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</si>
  <si>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</si>
  <si>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</si>
  <si>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</si>
  <si>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</si>
  <si>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</si>
  <si>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</si>
  <si>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</si>
  <si>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</si>
  <si>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</si>
  <si>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</si>
  <si>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</si>
  <si>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</si>
  <si>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</si>
  <si>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</si>
  <si>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</si>
  <si>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</si>
  <si>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</si>
  <si>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</si>
  <si>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</si>
  <si>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</si>
  <si>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</si>
  <si>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</si>
  <si>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</si>
  <si>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</si>
  <si>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</si>
  <si>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</si>
  <si>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</si>
  <si>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</si>
  <si>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</si>
  <si>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</si>
  <si>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</si>
  <si>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</si>
  <si>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</si>
  <si>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</si>
  <si>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</si>
  <si>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</si>
  <si>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</si>
  <si>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</si>
  <si>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</si>
  <si>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</si>
  <si>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</si>
  <si>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</si>
  <si>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</si>
  <si>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</si>
  <si>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</si>
  <si>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</si>
  <si>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</si>
  <si>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</si>
  <si>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</si>
  <si>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</si>
  <si>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</si>
  <si>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</si>
  <si>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</si>
  <si>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</si>
  <si>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</si>
  <si>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</si>
  <si>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</si>
  <si>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</si>
  <si>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</si>
  <si>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</si>
  <si>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</si>
  <si>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</si>
  <si>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</si>
  <si>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</si>
  <si>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</si>
  <si>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</si>
  <si>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</si>
  <si>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</si>
  <si>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</si>
  <si>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</si>
  <si>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</si>
  <si>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</si>
  <si>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</si>
  <si>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</si>
  <si>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</si>
  <si>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</si>
  <si>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</si>
  <si>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</si>
  <si>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</si>
  <si>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</si>
  <si>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</si>
  <si>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</si>
  <si>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</si>
  <si>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</si>
  <si>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</si>
  <si>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</si>
  <si>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</si>
  <si>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</si>
  <si>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</si>
  <si>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</si>
  <si>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</si>
  <si>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</si>
  <si>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</si>
  <si>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</si>
  <si>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</si>
  <si>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</si>
  <si>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</si>
  <si>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</si>
  <si>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</si>
  <si>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</si>
  <si>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</si>
  <si>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</si>
  <si>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</si>
  <si>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</si>
  <si>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</si>
  <si>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</si>
  <si>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</si>
  <si>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</si>
  <si>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</si>
  <si>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</si>
  <si>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</si>
  <si>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</si>
  <si>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</si>
  <si>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</si>
  <si>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</si>
  <si>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</si>
  <si>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</si>
  <si>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</si>
  <si>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</si>
  <si>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</si>
  <si>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</si>
  <si>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</si>
  <si>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</si>
  <si>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</si>
  <si>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</si>
  <si>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</si>
  <si>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</si>
  <si>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</si>
  <si>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</si>
  <si>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</si>
  <si>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</si>
  <si>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</si>
  <si>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</si>
  <si>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</si>
  <si>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</si>
  <si>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</si>
  <si>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</si>
  <si>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</si>
  <si>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</si>
  <si>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</si>
  <si>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</si>
  <si>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</si>
  <si>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</si>
  <si>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</si>
  <si>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</si>
  <si>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</si>
  <si>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</si>
  <si>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</si>
  <si>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</si>
  <si>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</si>
  <si>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</si>
  <si>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</si>
  <si>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</si>
  <si>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</si>
  <si>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</si>
  <si>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</si>
  <si>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</si>
  <si>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</si>
  <si>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</si>
  <si>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</si>
  <si>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</si>
  <si>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</si>
  <si>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</si>
  <si>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</si>
  <si>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</si>
  <si>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</si>
  <si>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</si>
  <si>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</si>
  <si>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</si>
  <si>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</si>
  <si>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</si>
  <si>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</si>
  <si>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</si>
  <si>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</si>
  <si>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</si>
  <si>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</si>
  <si>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</si>
  <si>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</si>
  <si>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</si>
  <si>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</si>
  <si>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</si>
  <si>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</si>
  <si>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</si>
  <si>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</si>
  <si>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</si>
  <si>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</si>
  <si>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</si>
  <si>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</si>
  <si>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</si>
  <si>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</si>
  <si>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</si>
  <si>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</si>
  <si>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</si>
  <si>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</si>
  <si>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</si>
  <si>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</si>
  <si>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</si>
  <si>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</si>
  <si>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</si>
  <si>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</si>
  <si>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</si>
  <si>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</si>
  <si>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</si>
  <si>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</si>
  <si>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</si>
  <si>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</si>
  <si>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</si>
  <si>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</si>
  <si>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</si>
  <si>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</si>
  <si>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</si>
  <si>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</si>
  <si>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</si>
  <si>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</si>
  <si>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</si>
  <si>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</si>
  <si>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</si>
  <si>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</si>
  <si>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</si>
  <si>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</si>
  <si>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</si>
  <si>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</si>
  <si>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</si>
  <si>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</si>
  <si>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</si>
  <si>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</si>
  <si>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</si>
  <si>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</si>
  <si>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</si>
  <si>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</si>
  <si>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</si>
  <si>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</si>
  <si>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</si>
  <si>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</si>
  <si>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</si>
  <si>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</si>
  <si>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</si>
  <si>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</si>
  <si>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</si>
  <si>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</si>
  <si>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</si>
  <si>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</si>
  <si>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</si>
  <si>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</si>
  <si>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</si>
  <si>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</si>
  <si>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</si>
  <si>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</si>
  <si>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</si>
  <si>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</si>
  <si>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</si>
  <si>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</si>
  <si>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</si>
  <si>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</si>
  <si>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</si>
  <si>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</si>
  <si>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</si>
  <si>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</si>
  <si>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</si>
  <si>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</si>
  <si>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</si>
  <si>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</si>
  <si>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</si>
  <si>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</si>
  <si>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</si>
  <si>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</si>
  <si>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</si>
  <si>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</si>
  <si>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</si>
  <si>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</si>
  <si>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</si>
  <si>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</si>
  <si>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</si>
  <si>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</si>
  <si>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</si>
  <si>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</si>
  <si>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</si>
  <si>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</si>
  <si>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</si>
  <si>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</si>
  <si>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</si>
  <si>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</si>
  <si>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</si>
  <si>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</si>
  <si>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</si>
  <si>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</si>
  <si>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</si>
  <si>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</si>
  <si>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</si>
  <si>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</si>
  <si>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</si>
  <si>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</si>
  <si>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</si>
  <si>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</si>
  <si>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</si>
  <si>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</si>
  <si>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</si>
  <si>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</si>
  <si>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</si>
  <si>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</si>
  <si>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</si>
  <si>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</si>
  <si>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</si>
  <si>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</si>
  <si>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</si>
  <si>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</si>
  <si>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</si>
  <si>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</si>
  <si>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</si>
  <si>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</si>
  <si>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</si>
  <si>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</si>
  <si>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</si>
  <si>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</si>
  <si>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</si>
  <si>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</si>
  <si>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</si>
  <si>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</si>
  <si>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</si>
  <si>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</si>
  <si>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</si>
  <si>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</si>
  <si>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</si>
  <si>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</si>
  <si>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</si>
  <si>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</si>
  <si>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</si>
  <si>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</si>
  <si>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</si>
  <si>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</si>
  <si>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</si>
  <si>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</si>
  <si>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</si>
  <si>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</si>
  <si>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</si>
  <si>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</si>
  <si>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</si>
  <si>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</si>
  <si>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</si>
  <si>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</si>
  <si>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</si>
  <si>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</si>
  <si>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</si>
  <si>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</si>
  <si>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</si>
  <si>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</si>
  <si>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</si>
  <si>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</si>
  <si>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</si>
  <si>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</si>
  <si>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</si>
  <si>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</si>
  <si>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</si>
  <si>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</si>
  <si>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</si>
  <si>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</si>
  <si>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</si>
  <si>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</si>
  <si>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</si>
  <si>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</si>
  <si>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</si>
  <si>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</si>
  <si>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</si>
  <si>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</si>
  <si>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</si>
  <si>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</si>
  <si>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</si>
  <si>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</si>
  <si>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</si>
  <si>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</si>
  <si>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</si>
  <si>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</si>
  <si>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</si>
  <si>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</si>
  <si>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</si>
  <si>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</si>
  <si>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</si>
  <si>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</si>
  <si>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</si>
  <si>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</si>
  <si>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</si>
  <si>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</si>
  <si>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</si>
  <si>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</si>
  <si>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</si>
  <si>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</si>
  <si>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</si>
  <si>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</si>
  <si>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</si>
  <si>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</si>
  <si>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</si>
  <si>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</si>
  <si>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</si>
  <si>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</si>
  <si>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</si>
  <si>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</si>
  <si>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</si>
  <si>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</si>
  <si>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</si>
  <si>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</si>
  <si>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</si>
  <si>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</si>
  <si>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</si>
  <si>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</si>
  <si>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</si>
  <si>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</si>
  <si>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</si>
  <si>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</si>
  <si>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</si>
  <si>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</si>
  <si>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</si>
  <si>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</si>
  <si>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</si>
  <si>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</si>
  <si>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</si>
  <si>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</si>
  <si>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</si>
  <si>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</si>
  <si>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</si>
  <si>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</si>
  <si>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</si>
  <si>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</si>
  <si>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</si>
  <si>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</si>
  <si>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</si>
  <si>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</si>
  <si>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</si>
  <si>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</si>
  <si>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</si>
  <si>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</si>
  <si>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</si>
  <si>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</si>
  <si>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</si>
  <si>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</si>
  <si>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</si>
  <si>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</si>
  <si>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</si>
  <si>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</si>
  <si>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</si>
  <si>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</si>
  <si>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</si>
  <si>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</si>
  <si>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</si>
  <si>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</si>
  <si>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</si>
  <si>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</si>
  <si>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</si>
  <si>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</si>
  <si>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</si>
  <si>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</si>
  <si>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</si>
  <si>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</si>
  <si>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</si>
  <si>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</si>
  <si>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</si>
  <si>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</si>
  <si>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</si>
  <si>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</si>
  <si>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</si>
  <si>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</si>
  <si>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</si>
  <si>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</si>
  <si>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</si>
  <si>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</si>
  <si>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</si>
  <si>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</si>
  <si>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</si>
  <si>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</si>
  <si>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</si>
  <si>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</si>
  <si>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</si>
  <si>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</si>
  <si>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</si>
  <si>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</si>
  <si>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</si>
  <si>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</si>
  <si>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</si>
  <si>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</si>
  <si>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</si>
  <si>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</si>
  <si>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</si>
  <si>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</si>
  <si>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</si>
  <si>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</si>
  <si>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</si>
  <si>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</si>
  <si>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</si>
  <si>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</si>
  <si>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</si>
  <si>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</si>
  <si>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</si>
  <si>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</si>
  <si>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</si>
  <si>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</si>
  <si>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</si>
  <si>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</si>
  <si>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</si>
  <si>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</si>
  <si>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</si>
  <si>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</si>
  <si>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</si>
  <si>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</si>
  <si>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</si>
  <si>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</si>
  <si>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</si>
  <si>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</si>
  <si>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</si>
  <si>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</si>
  <si>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</si>
  <si>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</si>
  <si>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</si>
  <si>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</si>
  <si>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</si>
  <si>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</si>
  <si>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</si>
  <si>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</si>
  <si>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</si>
  <si>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</si>
  <si>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</si>
  <si>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</si>
  <si>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</si>
  <si>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</si>
  <si>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</si>
  <si>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</si>
  <si>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</si>
  <si>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</si>
  <si>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</si>
  <si>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</si>
  <si>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</si>
  <si>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</si>
  <si>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</si>
  <si>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</si>
  <si>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</si>
  <si>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</si>
  <si>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</si>
  <si>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</si>
  <si>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</si>
  <si>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</si>
  <si>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</si>
  <si>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</si>
  <si>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</si>
  <si>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</si>
  <si>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</si>
  <si>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</si>
  <si>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</si>
  <si>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</si>
  <si>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</si>
  <si>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</si>
  <si>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</si>
  <si>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</si>
  <si>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</si>
  <si>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</si>
  <si>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</si>
  <si>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</si>
  <si>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</si>
  <si>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</si>
  <si>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</si>
  <si>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</si>
  <si>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</si>
  <si>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</si>
  <si>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</si>
  <si>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</si>
  <si>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</si>
  <si>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</si>
  <si>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</si>
  <si>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</si>
  <si>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</si>
  <si>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</si>
  <si>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</si>
  <si>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</si>
  <si>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</si>
  <si>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</si>
  <si>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</si>
  <si>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</si>
  <si>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</si>
  <si>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</si>
  <si>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</si>
  <si>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</si>
  <si>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</si>
  <si>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</si>
  <si>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</si>
  <si>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</si>
  <si>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</si>
  <si>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</si>
  <si>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</si>
  <si>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</si>
  <si>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</si>
  <si>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</si>
  <si>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</si>
  <si>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</si>
  <si>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</si>
  <si>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</si>
  <si>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</si>
  <si>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</si>
  <si>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</si>
  <si>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</si>
  <si>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</si>
  <si>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</si>
  <si>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</si>
  <si>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</si>
  <si>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</si>
  <si>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</si>
  <si>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</si>
  <si>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</si>
  <si>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</si>
  <si>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</si>
  <si>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</si>
  <si>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</si>
  <si>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</si>
  <si>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</si>
  <si>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</si>
  <si>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</si>
  <si>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</si>
  <si>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</si>
  <si>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</si>
  <si>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</si>
  <si>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</si>
  <si>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</si>
  <si>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</si>
  <si>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</si>
  <si>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</si>
  <si>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</si>
  <si>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</si>
  <si>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</si>
  <si>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</si>
  <si>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</si>
  <si>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</si>
  <si>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</si>
  <si>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</si>
  <si>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</si>
  <si>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</si>
  <si>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</si>
  <si>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</si>
  <si>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</si>
  <si>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</si>
  <si>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</si>
  <si>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</si>
  <si>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</si>
  <si>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</si>
  <si>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</si>
  <si>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</si>
  <si>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</si>
  <si>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</si>
  <si>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</si>
  <si>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</si>
  <si>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</si>
  <si>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</si>
  <si>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</si>
  <si>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</si>
  <si>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</si>
  <si>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</si>
  <si>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</si>
  <si>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</si>
  <si>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</si>
  <si>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</si>
  <si>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</si>
  <si>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</si>
  <si>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</si>
  <si>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</si>
  <si>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</si>
  <si>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</si>
  <si>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</si>
  <si>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</si>
  <si>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</si>
  <si>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</si>
  <si>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</si>
  <si>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</si>
  <si>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</si>
  <si>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</si>
  <si>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</si>
  <si>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</si>
  <si>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</si>
  <si>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</si>
  <si>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</si>
  <si>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</si>
  <si>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</si>
  <si>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</si>
  <si>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</si>
  <si>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</si>
  <si>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</si>
  <si>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</si>
  <si>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</si>
  <si>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</si>
  <si>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</si>
  <si>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</si>
  <si>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</si>
  <si>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</si>
  <si>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</si>
  <si>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</si>
  <si>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</si>
  <si>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</si>
  <si>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</si>
  <si>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</si>
  <si>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</si>
  <si>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</si>
  <si>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</si>
  <si>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</si>
  <si>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</si>
  <si>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</si>
  <si>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</si>
  <si>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</si>
  <si>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</si>
  <si>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</si>
  <si>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</si>
  <si>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</si>
  <si>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</si>
  <si>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</si>
  <si>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</si>
  <si>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</si>
  <si>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</si>
  <si>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</si>
  <si>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</si>
  <si>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</si>
  <si>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</si>
  <si>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</si>
  <si>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</si>
  <si>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</si>
  <si>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</si>
  <si>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</si>
  <si>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</si>
  <si>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</si>
  <si>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</si>
  <si>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</si>
  <si>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</si>
  <si>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</si>
  <si>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</si>
  <si>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</si>
  <si>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</si>
  <si>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</si>
  <si>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</si>
  <si>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</si>
  <si>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</si>
  <si>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</si>
  <si>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</si>
  <si>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</si>
  <si>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</si>
  <si>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</si>
  <si>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</si>
  <si>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</si>
  <si>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</si>
  <si>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</si>
  <si>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</si>
  <si>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</si>
  <si>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</si>
  <si>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</si>
  <si>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</si>
  <si>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</si>
  <si>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</si>
  <si>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</si>
  <si>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</si>
  <si>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</si>
  <si>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</si>
  <si>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</si>
  <si>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</si>
  <si>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</si>
  <si>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</si>
  <si>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</si>
  <si>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</si>
  <si>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</si>
  <si>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</si>
  <si>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</si>
  <si>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</si>
  <si>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</si>
  <si>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</si>
  <si>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</si>
  <si>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</si>
  <si>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</si>
  <si>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</si>
  <si>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</si>
  <si>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</si>
  <si>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</si>
  <si>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</si>
  <si>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</si>
  <si>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</si>
  <si>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</si>
  <si>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</si>
  <si>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</si>
  <si>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</si>
  <si>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</si>
  <si>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</si>
  <si>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</si>
  <si>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</si>
  <si>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</si>
  <si>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</si>
  <si>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</si>
  <si>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</si>
  <si>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</si>
  <si>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</si>
  <si>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</si>
  <si>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</si>
  <si>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</si>
  <si>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</si>
  <si>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</si>
  <si>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</si>
  <si>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</si>
  <si>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</si>
  <si>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</si>
  <si>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</si>
  <si>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</si>
  <si>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</si>
  <si>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</si>
  <si>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</si>
  <si>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</si>
  <si>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</si>
  <si>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</si>
  <si>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</si>
  <si>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</si>
  <si>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</si>
  <si>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</si>
  <si>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</si>
  <si>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</si>
  <si>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</si>
  <si>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</si>
  <si>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</si>
  <si>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</si>
  <si>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</si>
  <si>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</si>
  <si>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</si>
  <si>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</si>
  <si>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</si>
  <si>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</si>
  <si>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</si>
  <si>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</si>
  <si>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</si>
  <si>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</si>
  <si>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</si>
  <si>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</si>
  <si>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</si>
  <si>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</si>
  <si>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</si>
  <si>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</si>
  <si>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</si>
  <si>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</si>
  <si>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</si>
  <si>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</si>
  <si>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</si>
  <si>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</si>
  <si>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</si>
  <si>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</si>
  <si>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</si>
  <si>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</si>
  <si>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</si>
  <si>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</si>
  <si>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</si>
  <si>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</si>
  <si>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</si>
  <si>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</si>
  <si>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</si>
  <si>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</si>
  <si>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</si>
  <si>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</si>
  <si>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</si>
  <si>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</si>
  <si>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</si>
  <si>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</si>
  <si>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</si>
  <si>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</si>
  <si>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</si>
  <si>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</si>
  <si>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</si>
  <si>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</si>
  <si>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</si>
  <si>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</si>
  <si>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</si>
  <si>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</si>
  <si>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</si>
  <si>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</si>
  <si>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</si>
  <si>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</si>
  <si>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</si>
  <si>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</si>
  <si>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</si>
  <si>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</si>
  <si>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</si>
  <si>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</si>
  <si>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</si>
  <si>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</si>
  <si>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</si>
  <si>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</si>
  <si>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</si>
  <si>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</si>
  <si>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</si>
  <si>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</si>
  <si>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</si>
  <si>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</si>
  <si>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</si>
  <si>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</si>
  <si>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</si>
  <si>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</si>
  <si>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</si>
  <si>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</si>
  <si>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</si>
  <si>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</si>
  <si>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</si>
  <si>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</si>
  <si>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</si>
  <si>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</si>
  <si>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</si>
  <si>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</si>
  <si>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</si>
  <si>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</si>
  <si>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</si>
  <si>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</si>
  <si>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</si>
  <si>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</si>
  <si>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</si>
  <si>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</si>
  <si>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</si>
  <si>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</si>
  <si>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</si>
  <si>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</si>
  <si>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</si>
  <si>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</si>
  <si>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</si>
  <si>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</si>
  <si>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</si>
  <si>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</si>
  <si>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</si>
  <si>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</si>
  <si>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</si>
  <si>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</si>
  <si>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</si>
  <si>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</si>
  <si>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</si>
  <si>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</si>
  <si>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</si>
  <si>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</si>
  <si>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</si>
  <si>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</si>
  <si>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</si>
  <si>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</si>
  <si>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</si>
  <si>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</si>
  <si>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</si>
  <si>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</si>
  <si>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</si>
  <si>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</si>
  <si>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</si>
  <si>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</si>
  <si>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</si>
  <si>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</si>
  <si>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</si>
  <si>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</si>
  <si>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</si>
  <si>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</si>
  <si>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</si>
  <si>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</si>
  <si>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</si>
  <si>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</si>
  <si>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</si>
  <si>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</si>
  <si>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</si>
  <si>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</si>
  <si>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</si>
  <si>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</si>
  <si>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</si>
  <si>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</si>
  <si>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</si>
  <si>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</si>
  <si>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</si>
  <si>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</si>
  <si>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</si>
  <si>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</si>
  <si>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</si>
  <si>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</si>
  <si>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</si>
  <si>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</si>
  <si>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</si>
  <si>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</si>
  <si>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</si>
  <si>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</si>
  <si>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</si>
  <si>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</si>
  <si>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</si>
  <si>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</si>
  <si>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</si>
  <si>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</si>
  <si>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</si>
  <si>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</si>
  <si>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</si>
  <si>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</si>
  <si>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</si>
  <si>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</si>
  <si>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</si>
  <si>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</si>
  <si>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</si>
  <si>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</si>
  <si>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</si>
  <si>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</si>
  <si>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</si>
  <si>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</si>
  <si>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</si>
  <si>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</si>
  <si>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</si>
  <si>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</si>
  <si>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</si>
  <si>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</si>
  <si>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</si>
  <si>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</si>
  <si>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</si>
  <si>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</si>
  <si>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</si>
  <si>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</si>
  <si>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</si>
  <si>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</si>
  <si>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</si>
  <si>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</si>
  <si>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</si>
  <si>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</si>
  <si>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</si>
  <si>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</si>
  <si>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</si>
  <si>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</si>
  <si>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</si>
  <si>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</si>
  <si>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</si>
  <si>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</si>
  <si>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</si>
  <si>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</si>
  <si>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</si>
  <si>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</si>
  <si>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</si>
  <si>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</si>
  <si>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</si>
  <si>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</si>
  <si>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</si>
  <si>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</si>
  <si>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</si>
  <si>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</si>
  <si>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</si>
  <si>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</si>
  <si>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</si>
  <si>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</si>
  <si>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</si>
  <si>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</si>
  <si>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</si>
  <si>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</si>
  <si>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</si>
  <si>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</si>
  <si>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</si>
  <si>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</si>
  <si>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</si>
  <si>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</si>
  <si>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</si>
  <si>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</si>
  <si>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</si>
  <si>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</si>
  <si>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</si>
  <si>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</si>
  <si>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</si>
  <si>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</si>
  <si>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</si>
  <si>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</si>
  <si>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</si>
  <si>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</si>
  <si>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</si>
  <si>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</si>
  <si>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</si>
  <si>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</si>
  <si>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</si>
  <si>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</si>
  <si>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</si>
  <si>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</si>
  <si>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</si>
  <si>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</si>
  <si>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</si>
  <si>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</si>
  <si>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</si>
  <si>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</si>
  <si>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</si>
  <si>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</si>
  <si>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</si>
  <si>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</si>
  <si>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</si>
  <si>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</si>
  <si>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</si>
  <si>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</si>
  <si>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</si>
  <si>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</si>
  <si>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</si>
  <si>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</si>
  <si>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</si>
  <si>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</si>
  <si>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</si>
  <si>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</si>
  <si>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</si>
  <si>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</si>
  <si>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</si>
  <si>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</si>
  <si>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</si>
  <si>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</si>
  <si>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</si>
  <si>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</si>
  <si>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</si>
  <si>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</si>
  <si>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</si>
  <si>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</si>
  <si>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</si>
  <si>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</si>
  <si>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</si>
  <si>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</si>
  <si>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</si>
  <si>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</si>
  <si>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</si>
  <si>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</si>
  <si>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</si>
  <si>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</si>
  <si>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</si>
  <si>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</si>
  <si>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</si>
  <si>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</si>
  <si>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</si>
  <si>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</si>
  <si>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</si>
  <si>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</si>
  <si>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</si>
  <si>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</si>
  <si>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</si>
  <si>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</si>
  <si>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</si>
  <si>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</si>
  <si>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</si>
  <si>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</si>
  <si>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</si>
  <si>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</si>
  <si>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</si>
  <si>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</si>
  <si>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</si>
  <si>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</si>
  <si>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</si>
  <si>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</si>
  <si>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</si>
  <si>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</si>
  <si>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</si>
  <si>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</si>
  <si>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</si>
  <si>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</si>
  <si>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</si>
  <si>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</si>
  <si>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</si>
  <si>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</si>
  <si>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</si>
  <si>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</si>
  <si>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</si>
  <si>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</si>
  <si>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</si>
  <si>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</si>
  <si>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</si>
  <si>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</si>
  <si>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</si>
  <si>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</si>
  <si>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</si>
  <si>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</si>
  <si>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</si>
  <si>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</si>
  <si>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</si>
  <si>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</si>
  <si>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</si>
  <si>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</si>
  <si>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</si>
  <si>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</si>
  <si>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</si>
  <si>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</si>
  <si>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</si>
  <si>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</si>
  <si>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</si>
  <si>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</si>
  <si>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</si>
  <si>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</si>
  <si>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</si>
  <si>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</si>
  <si>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</si>
  <si>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</si>
  <si>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</si>
  <si>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</si>
  <si>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</si>
  <si>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</si>
  <si>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</si>
  <si>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</si>
  <si>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</si>
  <si>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</si>
  <si>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</si>
  <si>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</si>
  <si>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</si>
  <si>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</si>
  <si>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</si>
  <si>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</si>
  <si>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</si>
  <si>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</si>
  <si>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</si>
  <si>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</si>
  <si>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</si>
  <si>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</si>
  <si>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</si>
  <si>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</si>
  <si>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</si>
  <si>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</si>
  <si>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</si>
  <si>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</si>
  <si>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</si>
  <si>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</si>
  <si>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</si>
  <si>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</si>
  <si>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</si>
  <si>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</si>
  <si>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</si>
  <si>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</si>
  <si>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</si>
  <si>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</si>
  <si>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</si>
  <si>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</si>
  <si>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</si>
  <si>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</si>
  <si>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</si>
  <si>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</si>
  <si>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</si>
  <si>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</si>
  <si>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</si>
  <si>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</si>
  <si>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</si>
  <si>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</si>
  <si>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</si>
  <si>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</si>
  <si>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</si>
  <si>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</si>
  <si>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</si>
  <si>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</si>
  <si>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</si>
  <si>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</si>
  <si>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</si>
  <si>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</si>
  <si>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</si>
  <si>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</si>
  <si>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</si>
  <si>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</si>
  <si>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</si>
  <si>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</si>
  <si>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</si>
  <si>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</si>
  <si>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</si>
  <si>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</si>
  <si>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</si>
  <si>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</si>
  <si>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</si>
  <si>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</si>
  <si>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</si>
  <si>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</si>
  <si>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</si>
  <si>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</si>
  <si>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</si>
  <si>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</si>
  <si>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</si>
  <si>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</si>
  <si>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</si>
  <si>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</si>
  <si>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</si>
  <si>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</si>
  <si>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</si>
  <si>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</si>
  <si>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</si>
  <si>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</si>
  <si>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</si>
  <si>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</si>
  <si>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</si>
  <si>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</si>
  <si>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</si>
  <si>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</si>
  <si>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</si>
  <si>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</si>
  <si>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</si>
  <si>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</si>
  <si>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</si>
  <si>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</si>
  <si>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</si>
  <si>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</si>
  <si>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</si>
  <si>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</si>
  <si>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</si>
  <si>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</si>
  <si>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</si>
  <si>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</si>
  <si>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</si>
  <si>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</si>
  <si>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</si>
  <si>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</si>
  <si>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</si>
  <si>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</si>
  <si>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</si>
  <si>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</si>
  <si>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</si>
  <si>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</si>
  <si>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</si>
  <si>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</si>
  <si>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</si>
  <si>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</si>
  <si>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</si>
  <si>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</si>
  <si>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</si>
  <si>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</si>
  <si>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</si>
  <si>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</si>
  <si>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</si>
  <si>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</si>
  <si>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</si>
  <si>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</si>
  <si>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</si>
  <si>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</si>
  <si>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</si>
  <si>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</si>
  <si>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</si>
  <si>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</si>
  <si>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</si>
  <si>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</si>
  <si>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</si>
  <si>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</si>
  <si>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</si>
  <si>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</si>
  <si>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</si>
  <si>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</si>
  <si>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</si>
  <si>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</si>
  <si>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</si>
  <si>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</si>
  <si>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</si>
  <si>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</si>
  <si>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</si>
  <si>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</si>
  <si>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</si>
  <si>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</si>
  <si>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</si>
  <si>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</si>
  <si>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</si>
  <si>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</si>
  <si>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</si>
  <si>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</si>
  <si>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</si>
  <si>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</si>
  <si>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</si>
  <si>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</si>
  <si>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</si>
  <si>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</si>
  <si>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</si>
  <si>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</si>
  <si>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</si>
  <si>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</si>
  <si>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</si>
  <si>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</si>
  <si>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</si>
  <si>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</si>
  <si>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</si>
  <si>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</si>
  <si>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</si>
  <si>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</si>
  <si>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</si>
  <si>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</si>
  <si>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</si>
  <si>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</si>
  <si>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</si>
  <si>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</si>
  <si>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</si>
  <si>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</si>
  <si>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</si>
  <si>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</si>
  <si>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</si>
  <si>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</si>
  <si>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</si>
  <si>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</si>
  <si>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</si>
  <si>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</si>
  <si>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</si>
  <si>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</si>
  <si>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</si>
  <si>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</si>
  <si>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</si>
  <si>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</si>
  <si>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</si>
  <si>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</si>
  <si>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</si>
  <si>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</si>
  <si>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</si>
  <si>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</si>
  <si>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</si>
  <si>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</si>
  <si>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</si>
  <si>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</si>
  <si>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</si>
  <si>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</si>
  <si>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</si>
  <si>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</si>
  <si>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</si>
  <si>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</si>
  <si>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</si>
  <si>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</si>
  <si>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</si>
  <si>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</si>
  <si>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</si>
  <si>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</si>
  <si>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</si>
  <si>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</si>
  <si>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</si>
  <si>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</si>
  <si>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</si>
  <si>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</si>
  <si>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</si>
  <si>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</si>
  <si>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</si>
  <si>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</si>
  <si>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</si>
  <si>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</si>
  <si>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</si>
  <si>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</si>
  <si>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</si>
  <si>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</si>
  <si>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</si>
  <si>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</si>
  <si>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</si>
  <si>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</si>
  <si>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</si>
  <si>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</si>
  <si>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</si>
  <si>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</si>
  <si>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</si>
  <si>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</si>
  <si>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</si>
  <si>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</si>
  <si>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</si>
  <si>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</si>
  <si>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</si>
  <si>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</si>
  <si>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</si>
  <si>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</si>
  <si>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</si>
  <si>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</si>
  <si>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</si>
  <si>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</si>
  <si>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</si>
  <si>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</si>
  <si>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</si>
  <si>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</si>
  <si>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</si>
  <si>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</si>
  <si>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</si>
  <si>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</si>
  <si>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</si>
  <si>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</si>
  <si>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</si>
  <si>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</si>
  <si>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</si>
  <si>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</si>
  <si>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</si>
  <si>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</si>
  <si>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</si>
  <si>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</si>
  <si>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</si>
  <si>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</si>
  <si>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</si>
  <si>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</si>
  <si>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</si>
  <si>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</si>
  <si>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</si>
  <si>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</si>
  <si>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</si>
  <si>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</si>
  <si>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</si>
  <si>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</si>
  <si>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</si>
  <si>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</si>
  <si>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</si>
  <si>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</si>
  <si>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</si>
  <si>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</si>
  <si>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</si>
  <si>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</si>
  <si>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</si>
  <si>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</si>
  <si>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</si>
  <si>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</si>
  <si>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</si>
  <si>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</si>
  <si>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</si>
  <si>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</si>
  <si>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</si>
  <si>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</si>
  <si>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</si>
  <si>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</si>
  <si>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</si>
  <si>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</si>
  <si>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</si>
  <si>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</si>
  <si>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</si>
  <si>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</si>
  <si>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</si>
  <si>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</si>
  <si>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</si>
  <si>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</si>
  <si>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</si>
  <si>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</si>
  <si>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</si>
  <si>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</si>
  <si>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</si>
  <si>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</si>
  <si>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</si>
  <si>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</si>
  <si>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</si>
  <si>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</si>
  <si>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</si>
  <si>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</si>
  <si>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</si>
  <si>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</si>
  <si>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</si>
  <si>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</si>
  <si>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</si>
  <si>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</si>
  <si>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</si>
  <si>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</si>
  <si>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</si>
  <si>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</si>
  <si>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</si>
  <si>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</si>
  <si>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</si>
  <si>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</si>
  <si>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</si>
  <si>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</si>
  <si>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</si>
  <si>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</si>
  <si>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</si>
  <si>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</si>
  <si>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</si>
  <si>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</si>
  <si>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</si>
  <si>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</si>
  <si>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</si>
  <si>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</si>
  <si>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</si>
  <si>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</si>
  <si>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</si>
  <si>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</si>
  <si>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</si>
  <si>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</si>
  <si>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</si>
  <si>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</si>
  <si>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</si>
  <si>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</si>
  <si>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</si>
  <si>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</si>
  <si>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</si>
  <si>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</si>
  <si>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</si>
  <si>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</si>
  <si>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</si>
  <si>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</si>
  <si>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</si>
  <si>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</si>
  <si>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</si>
  <si>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</si>
  <si>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</si>
  <si>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</si>
  <si>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</si>
  <si>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</si>
  <si>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</si>
  <si>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</si>
  <si>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</si>
  <si>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</si>
  <si>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</si>
  <si>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</si>
  <si>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</si>
  <si>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</si>
  <si>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</si>
  <si>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</si>
  <si>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</si>
  <si>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</si>
  <si>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</si>
  <si>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</si>
  <si>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</si>
  <si>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</si>
  <si>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</si>
  <si>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</si>
  <si>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</si>
  <si>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</si>
  <si>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</si>
  <si>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</si>
  <si>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</si>
  <si>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</si>
  <si>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</si>
  <si>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</si>
  <si>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</si>
  <si>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</si>
  <si>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</si>
  <si>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</si>
  <si>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</si>
  <si>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</si>
  <si>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</si>
  <si>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</si>
  <si>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</si>
  <si>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</si>
  <si>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</si>
  <si>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</si>
  <si>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</si>
  <si>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</si>
  <si>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</si>
  <si>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</si>
  <si>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</si>
  <si>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</si>
  <si>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</si>
  <si>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</si>
  <si>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</si>
  <si>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</si>
  <si>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</si>
  <si>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</si>
  <si>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</si>
  <si>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</si>
  <si>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</si>
  <si>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</si>
  <si>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</si>
  <si>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</si>
  <si>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</si>
  <si>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</si>
  <si>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</si>
  <si>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</si>
  <si>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</si>
  <si>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</si>
  <si>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</si>
  <si>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</si>
  <si>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</si>
  <si>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</si>
  <si>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</si>
  <si>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</si>
  <si>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</si>
  <si>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</si>
  <si>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</si>
  <si>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</si>
  <si>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</si>
  <si>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</si>
  <si>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</si>
  <si>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</si>
  <si>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</si>
  <si>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</si>
  <si>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</si>
  <si>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</si>
  <si>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</si>
  <si>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</si>
  <si>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</si>
  <si>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</si>
  <si>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</si>
  <si>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</si>
  <si>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</si>
  <si>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</si>
  <si>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</si>
  <si>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</si>
  <si>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</si>
  <si>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</si>
  <si>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</si>
  <si>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</si>
  <si>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</si>
  <si>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</si>
  <si>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</si>
  <si>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</si>
  <si>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</si>
  <si>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</si>
  <si>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</si>
  <si>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</si>
  <si>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</si>
  <si>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</si>
  <si>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</si>
  <si>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</si>
  <si>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</si>
  <si>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</si>
  <si>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</si>
  <si>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</si>
  <si>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</si>
  <si>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</si>
  <si>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</si>
  <si>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</si>
  <si>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</si>
  <si>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</si>
  <si>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</si>
  <si>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</si>
  <si>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</si>
  <si>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</si>
  <si>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</si>
  <si>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</si>
  <si>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</si>
  <si>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</si>
  <si>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</si>
  <si>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</si>
  <si>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</si>
  <si>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</si>
  <si>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</si>
  <si>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</si>
  <si>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</si>
  <si>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</si>
  <si>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</si>
  <si>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</si>
  <si>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</si>
  <si>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</si>
  <si>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</si>
  <si>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</si>
  <si>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</si>
  <si>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</si>
  <si>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</si>
  <si>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</si>
  <si>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</si>
  <si>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</si>
  <si>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</si>
  <si>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</si>
  <si>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</si>
  <si>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</si>
  <si>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</si>
  <si>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</si>
  <si>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</si>
  <si>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</si>
  <si>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</si>
  <si>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</si>
  <si>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</si>
  <si>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</si>
  <si>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</si>
  <si>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</si>
  <si>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</si>
  <si>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</si>
  <si>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</si>
  <si>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</si>
  <si>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</si>
  <si>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</si>
  <si>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</si>
  <si>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</si>
  <si>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</si>
  <si>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</si>
  <si>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</si>
  <si>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</si>
  <si>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</si>
  <si>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</si>
  <si>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</si>
  <si>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</si>
  <si>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</si>
  <si>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</si>
  <si>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</si>
  <si>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</si>
  <si>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</si>
  <si>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</si>
  <si>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</si>
  <si>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</si>
  <si>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</si>
  <si>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</si>
  <si>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</si>
  <si>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</si>
  <si>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</si>
  <si>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</si>
  <si>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</si>
  <si>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</si>
  <si>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</si>
  <si>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</si>
  <si>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</si>
  <si>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</si>
  <si>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</si>
  <si>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</si>
  <si>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</si>
  <si>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</si>
  <si>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</si>
  <si>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</si>
  <si>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</si>
  <si>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</si>
  <si>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</si>
  <si>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</si>
  <si>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</si>
  <si>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</si>
  <si>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</si>
  <si>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</si>
  <si>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</si>
  <si>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</si>
  <si>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</si>
  <si>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</si>
  <si>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</si>
  <si>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</si>
  <si>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</si>
  <si>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</si>
  <si>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</si>
  <si>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</si>
  <si>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</si>
  <si>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</si>
  <si>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</si>
  <si>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</si>
  <si>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</si>
  <si>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</si>
  <si>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</si>
  <si>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</si>
  <si>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</si>
  <si>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</si>
  <si>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</si>
  <si>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</si>
  <si>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</si>
  <si>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</si>
  <si>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</si>
  <si>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</si>
  <si>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</si>
  <si>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</si>
  <si>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</si>
  <si>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</si>
  <si>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</si>
  <si>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</si>
  <si>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</si>
  <si>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</si>
  <si>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</si>
  <si>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</si>
  <si>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</si>
  <si>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</si>
  <si>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</si>
  <si>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</si>
  <si>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</si>
  <si>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</si>
  <si>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</si>
  <si>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</si>
  <si>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</si>
  <si>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</si>
  <si>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</si>
  <si>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</si>
  <si>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</si>
  <si>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</si>
  <si>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</si>
  <si>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</si>
  <si>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</si>
  <si>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</si>
  <si>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</si>
  <si>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</si>
  <si>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</si>
  <si>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</si>
  <si>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</si>
  <si>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</si>
  <si>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</si>
  <si>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</si>
  <si>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</si>
  <si>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</si>
  <si>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</si>
  <si>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</si>
  <si>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</si>
  <si>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</si>
  <si>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</si>
  <si>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</si>
  <si>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</si>
  <si>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</si>
  <si>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</si>
  <si>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</si>
  <si>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</si>
  <si>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</si>
  <si>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</si>
  <si>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</si>
  <si>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</si>
  <si>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</si>
  <si>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</si>
  <si>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</si>
  <si>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</si>
  <si>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</si>
  <si>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</si>
  <si>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</si>
  <si>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</si>
  <si>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</si>
  <si>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</si>
  <si>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</si>
  <si>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</si>
  <si>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</si>
  <si>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</si>
  <si>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</si>
  <si>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</si>
  <si>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</si>
  <si>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</si>
  <si>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</si>
  <si>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</si>
  <si>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</si>
  <si>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</si>
  <si>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</si>
  <si>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</si>
  <si>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</si>
  <si>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</si>
  <si>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</si>
  <si>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</si>
  <si>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</si>
  <si>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</si>
  <si>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</si>
  <si>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</si>
  <si>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</si>
  <si>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</si>
  <si>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</si>
  <si>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</si>
  <si>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</si>
  <si>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</si>
  <si>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</si>
  <si>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</si>
  <si>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</si>
  <si>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</si>
  <si>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</si>
  <si>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</si>
  <si>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</si>
  <si>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</si>
  <si>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</si>
  <si>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</si>
  <si>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</si>
  <si>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</si>
  <si>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</si>
  <si>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</si>
  <si>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</si>
  <si>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</si>
  <si>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</si>
  <si>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</si>
  <si>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</si>
  <si>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</si>
  <si>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</si>
  <si>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</si>
  <si>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</si>
  <si>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</si>
  <si>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</si>
  <si>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</si>
  <si>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</si>
  <si>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</si>
  <si>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</si>
  <si>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</si>
  <si>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</si>
  <si>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</si>
  <si>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</si>
  <si>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</si>
  <si>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</si>
  <si>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</si>
  <si>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</si>
  <si>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</si>
  <si>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</si>
  <si>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</si>
  <si>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</si>
  <si>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</si>
  <si>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</si>
  <si>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</si>
  <si>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</si>
  <si>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</si>
  <si>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</si>
  <si>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</si>
  <si>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</si>
  <si>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</si>
  <si>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</si>
  <si>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</si>
  <si>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</si>
  <si>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</si>
  <si>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</si>
  <si>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</si>
  <si>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</si>
  <si>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</si>
  <si>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</si>
  <si>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</si>
  <si>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</si>
  <si>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</si>
  <si>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</si>
  <si>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</si>
  <si>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</si>
  <si>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</si>
  <si>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</si>
  <si>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</si>
  <si>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</si>
  <si>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</si>
  <si>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</si>
  <si>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</si>
  <si>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</si>
  <si>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</si>
  <si>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</si>
  <si>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</si>
  <si>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</si>
  <si>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</si>
  <si>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</si>
  <si>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</si>
  <si>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</si>
  <si>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</si>
  <si>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</si>
  <si>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</si>
  <si>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</si>
  <si>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</si>
  <si>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</si>
  <si>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</si>
  <si>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</si>
  <si>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</si>
  <si>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</si>
  <si>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</si>
  <si>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</si>
  <si>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</si>
  <si>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</si>
  <si>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</si>
  <si>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</si>
  <si>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</si>
  <si>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</si>
  <si>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</si>
  <si>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</si>
  <si>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</si>
  <si>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</si>
  <si>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</si>
  <si>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</si>
  <si>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</si>
  <si>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</si>
  <si>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</si>
  <si>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</si>
  <si>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</si>
  <si>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</si>
  <si>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</si>
  <si>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</si>
  <si>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</si>
  <si>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</si>
  <si>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</si>
  <si>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</si>
  <si>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</si>
  <si>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</si>
  <si>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</si>
  <si>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</si>
  <si>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</si>
  <si>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</si>
  <si>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</si>
  <si>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</si>
  <si>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</si>
  <si>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</si>
  <si>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</si>
  <si>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</si>
  <si>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</si>
  <si>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</si>
  <si>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</si>
  <si>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</si>
  <si>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</si>
  <si>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</si>
  <si>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</si>
  <si>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</si>
  <si>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</si>
  <si>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</si>
  <si>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</si>
  <si>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</si>
  <si>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</si>
  <si>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</si>
  <si>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</si>
  <si>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</si>
  <si>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</si>
  <si>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</si>
  <si>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</si>
  <si>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</si>
  <si>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</si>
  <si>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</si>
  <si>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</si>
  <si>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</si>
  <si>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</si>
  <si>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</si>
  <si>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</si>
  <si>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</si>
  <si>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</si>
  <si>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</si>
  <si>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</si>
  <si>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</si>
  <si>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</si>
  <si>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</si>
  <si>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</si>
  <si>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</si>
  <si>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</si>
  <si>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</si>
  <si>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</si>
  <si>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</si>
  <si>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</si>
  <si>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</si>
  <si>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</si>
  <si>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</si>
  <si>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</si>
  <si>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</si>
  <si>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</si>
  <si>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</si>
  <si>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</si>
  <si>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</si>
  <si>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</si>
  <si>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</si>
  <si>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</si>
  <si>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</si>
  <si>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</si>
  <si>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</si>
  <si>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</si>
  <si>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</si>
  <si>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</si>
  <si>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</si>
  <si>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</si>
  <si>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</si>
  <si>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</si>
  <si>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</si>
  <si>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</si>
  <si>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</si>
  <si>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</si>
  <si>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</si>
  <si>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</si>
  <si>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</si>
  <si>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</si>
  <si>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</si>
  <si>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</si>
  <si>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</si>
  <si>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</si>
  <si>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</si>
  <si>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</si>
  <si>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</si>
  <si>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</si>
  <si>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</si>
  <si>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</si>
  <si>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</si>
  <si>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</si>
  <si>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</si>
  <si>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</si>
  <si>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</si>
  <si>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</si>
  <si>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</si>
  <si>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</si>
  <si>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</si>
  <si>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</si>
  <si>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</si>
  <si>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</si>
  <si>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</si>
  <si>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</si>
  <si>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</si>
  <si>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</si>
  <si>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</si>
  <si>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</si>
  <si>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</si>
  <si>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</si>
  <si>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</si>
  <si>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</si>
  <si>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</si>
  <si>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</si>
  <si>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</si>
  <si>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</si>
  <si>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</si>
  <si>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</si>
  <si>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</si>
  <si>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</si>
  <si>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</si>
  <si>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</si>
  <si>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</si>
  <si>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</si>
  <si>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</si>
  <si>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</si>
  <si>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</si>
  <si>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</si>
  <si>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</si>
  <si>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</si>
  <si>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</si>
  <si>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</si>
  <si>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</si>
  <si>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</si>
  <si>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</si>
  <si>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</si>
  <si>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</si>
  <si>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</si>
  <si>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</si>
  <si>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</si>
  <si>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</si>
  <si>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</si>
  <si>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</si>
  <si>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</si>
  <si>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</si>
  <si>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</si>
  <si>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</si>
  <si>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</si>
  <si>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</si>
  <si>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</si>
  <si>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</si>
  <si>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</si>
  <si>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</si>
  <si>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</si>
  <si>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</si>
  <si>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</si>
  <si>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</si>
  <si>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</si>
  <si>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</si>
  <si>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</si>
  <si>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</si>
  <si>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</si>
  <si>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</si>
  <si>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</si>
  <si>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</si>
  <si>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</si>
  <si>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</si>
  <si>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</si>
  <si>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</si>
  <si>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</si>
  <si>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</si>
  <si>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</si>
  <si>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</si>
  <si>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</si>
  <si>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</si>
  <si>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</si>
  <si>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</si>
  <si>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</si>
  <si>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</si>
  <si>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</si>
  <si>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</si>
  <si>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</si>
  <si>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</si>
  <si>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</si>
  <si>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</si>
  <si>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</si>
  <si>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</si>
  <si>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</si>
  <si>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</si>
  <si>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</si>
  <si>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</si>
  <si>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</si>
  <si>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</si>
  <si>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</si>
  <si>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</si>
  <si>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</si>
  <si>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</si>
  <si>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</si>
  <si>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</si>
  <si>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</si>
  <si>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</si>
  <si>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</si>
  <si>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</si>
  <si>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</si>
  <si>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</si>
  <si>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</si>
  <si>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</si>
  <si>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</si>
  <si>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</si>
  <si>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</si>
  <si>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</si>
  <si>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</si>
  <si>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</si>
  <si>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</si>
  <si>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</si>
  <si>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</si>
  <si>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</si>
  <si>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</si>
  <si>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</si>
  <si>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</si>
  <si>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</si>
  <si>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</si>
  <si>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</si>
  <si>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</si>
  <si>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</si>
  <si>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</si>
  <si>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</si>
  <si>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</si>
  <si>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</si>
  <si>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</si>
  <si>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</si>
  <si>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</si>
  <si>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</si>
  <si>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</si>
  <si>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</si>
  <si>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</si>
  <si>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</si>
  <si>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</si>
  <si>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</si>
  <si>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</si>
  <si>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</si>
  <si>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</si>
  <si>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</si>
  <si>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</si>
  <si>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</si>
  <si>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</si>
  <si>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</si>
  <si>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</si>
  <si>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</si>
  <si>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</si>
  <si>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</si>
  <si>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</si>
  <si>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</si>
  <si>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</si>
  <si>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</si>
  <si>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</si>
  <si>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</si>
  <si>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</si>
  <si>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</si>
  <si>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</si>
  <si>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</si>
  <si>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</si>
  <si>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</si>
  <si>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</si>
  <si>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</si>
  <si>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</si>
  <si>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</si>
  <si>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</si>
  <si>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</si>
  <si>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</si>
  <si>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</si>
  <si>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</si>
  <si>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</si>
  <si>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</si>
  <si>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</si>
  <si>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</si>
  <si>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</si>
  <si>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</si>
  <si>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</si>
  <si>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</si>
  <si>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</si>
  <si>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</si>
  <si>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</si>
  <si>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</si>
  <si>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</si>
  <si>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</si>
  <si>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</si>
  <si>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</si>
  <si>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</si>
  <si>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</si>
  <si>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</si>
  <si>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</si>
  <si>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</si>
  <si>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</si>
  <si>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</si>
  <si>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</si>
  <si>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</si>
  <si>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</si>
  <si>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</si>
  <si>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</si>
  <si>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</si>
  <si>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</si>
  <si>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</si>
  <si>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</si>
  <si>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</si>
  <si>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</si>
  <si>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</si>
  <si>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</si>
  <si>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</si>
  <si>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</si>
  <si>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</si>
  <si>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</si>
  <si>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</si>
  <si>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</si>
  <si>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</si>
  <si>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</si>
  <si>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</si>
  <si>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</si>
  <si>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</si>
  <si>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</si>
  <si>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</si>
  <si>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</si>
  <si>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</si>
  <si>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</si>
  <si>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</si>
  <si>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</si>
  <si>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</si>
  <si>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</si>
  <si>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</si>
  <si>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</si>
  <si>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</si>
  <si>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</si>
  <si>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</si>
  <si>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</si>
  <si>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</si>
  <si>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</si>
  <si>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</si>
  <si>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</si>
  <si>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</si>
  <si>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</si>
  <si>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</si>
  <si>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</si>
  <si>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</si>
  <si>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</si>
  <si>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</si>
  <si>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</si>
  <si>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</si>
  <si>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</si>
  <si>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</si>
  <si>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</si>
  <si>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</si>
  <si>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</si>
  <si>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</si>
  <si>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</si>
  <si>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</si>
  <si>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</si>
  <si>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</si>
  <si>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</si>
  <si>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</si>
  <si>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</si>
  <si>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</si>
  <si>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</si>
  <si>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</si>
  <si>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</si>
  <si>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</si>
  <si>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</si>
  <si>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</si>
  <si>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</si>
  <si>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</si>
  <si>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</si>
  <si>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</si>
  <si>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</si>
  <si>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</si>
  <si>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</si>
  <si>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</si>
  <si>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</si>
  <si>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</si>
  <si>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</si>
  <si>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</si>
  <si>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</si>
  <si>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</si>
  <si>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</si>
  <si>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</si>
  <si>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</si>
  <si>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</si>
  <si>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</si>
  <si>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</si>
  <si>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</si>
  <si>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</si>
  <si>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</si>
  <si>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</si>
  <si>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</si>
  <si>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</si>
  <si>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</si>
  <si>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</si>
  <si>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</si>
  <si>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</si>
  <si>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</si>
  <si>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</si>
  <si>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</si>
  <si>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</si>
  <si>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</si>
  <si>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</si>
  <si>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</si>
  <si>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</si>
  <si>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</si>
  <si>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</si>
  <si>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</si>
  <si>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</si>
  <si>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</si>
  <si>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</si>
  <si>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</si>
  <si>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</si>
  <si>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</si>
  <si>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</si>
  <si>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</si>
  <si>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</si>
  <si>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</si>
  <si>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</si>
  <si>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</si>
  <si>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</si>
  <si>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</si>
  <si>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</si>
  <si>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</si>
  <si>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</si>
  <si>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</si>
  <si>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</si>
  <si>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</si>
  <si>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</si>
  <si>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</si>
  <si>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</si>
  <si>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</si>
  <si>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</si>
  <si>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</si>
  <si>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</si>
  <si>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</si>
  <si>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</si>
  <si>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</si>
  <si>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</si>
  <si>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</si>
  <si>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</si>
  <si>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</si>
  <si>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</si>
  <si>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</si>
  <si>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</si>
  <si>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</si>
  <si>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</si>
  <si>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</si>
  <si>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</si>
  <si>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</si>
  <si>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</si>
  <si>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</si>
  <si>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</si>
  <si>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</si>
  <si>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</si>
  <si>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</si>
  <si>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</si>
  <si>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</si>
  <si>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</si>
  <si>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</si>
  <si>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</si>
  <si>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</si>
  <si>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</si>
  <si>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</si>
  <si>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</si>
  <si>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</si>
  <si>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</si>
  <si>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</si>
  <si>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</si>
  <si>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</si>
  <si>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</si>
  <si>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</si>
  <si>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</si>
  <si>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</si>
  <si>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</si>
  <si>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</si>
  <si>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</si>
  <si>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</si>
  <si>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</si>
  <si>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</si>
  <si>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</si>
  <si>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</si>
  <si>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</si>
  <si>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</si>
  <si>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</si>
  <si>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</si>
  <si>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</si>
  <si>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</si>
  <si>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</si>
  <si>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</si>
  <si>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</si>
  <si>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</si>
  <si>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</si>
  <si>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</si>
  <si>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</si>
  <si>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</si>
  <si>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</si>
  <si>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</si>
  <si>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</si>
  <si>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</si>
  <si>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</si>
  <si>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</si>
  <si>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</si>
  <si>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</si>
  <si>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</si>
  <si>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</si>
  <si>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</si>
  <si>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</si>
  <si>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</si>
  <si>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</si>
  <si>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</si>
  <si>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</si>
  <si>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</si>
  <si>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</si>
  <si>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</si>
  <si>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</si>
  <si>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</si>
  <si>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</si>
  <si>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</si>
  <si>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</si>
  <si>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</si>
  <si>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</si>
  <si>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</si>
  <si>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</si>
  <si>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</si>
  <si>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</si>
  <si>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</si>
  <si>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</si>
  <si>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</si>
  <si>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</si>
  <si>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</si>
  <si>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</si>
  <si>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</si>
  <si>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</si>
  <si>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</si>
  <si>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</si>
  <si>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</si>
  <si>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</si>
  <si>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</si>
  <si>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</si>
  <si>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</si>
  <si>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</si>
  <si>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</si>
  <si>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</si>
  <si>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</si>
  <si>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</si>
  <si>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</si>
  <si>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</si>
  <si>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</si>
  <si>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</si>
  <si>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</si>
  <si>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</si>
  <si>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</si>
  <si>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</si>
  <si>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</si>
  <si>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</si>
  <si>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</si>
  <si>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</si>
  <si>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</si>
  <si>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</si>
  <si>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</si>
  <si>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</si>
  <si>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</si>
  <si>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</si>
  <si>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</si>
  <si>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</si>
  <si>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</si>
  <si>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</si>
  <si>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</si>
  <si>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</si>
  <si>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</si>
  <si>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</si>
  <si>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</si>
  <si>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</si>
  <si>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</si>
  <si>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</si>
  <si>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</si>
  <si>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</si>
  <si>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</si>
  <si>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</si>
  <si>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</si>
  <si>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</si>
  <si>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</si>
  <si>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</si>
  <si>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</si>
  <si>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</si>
  <si>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</si>
  <si>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</si>
  <si>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</si>
  <si>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</si>
  <si>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</si>
  <si>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</si>
  <si>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</si>
  <si>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</si>
  <si>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</si>
  <si>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</si>
  <si>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</si>
  <si>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</si>
  <si>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</si>
  <si>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</si>
  <si>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</si>
  <si>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</si>
  <si>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</si>
  <si>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</si>
  <si>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</si>
  <si>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</si>
  <si>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</si>
  <si>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</si>
  <si>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</si>
  <si>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</si>
  <si>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</si>
  <si>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</si>
  <si>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</si>
  <si>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</si>
  <si>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</si>
  <si>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</si>
  <si>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</si>
  <si>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</si>
  <si>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</si>
  <si>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</si>
  <si>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</si>
  <si>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</si>
  <si>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</si>
  <si>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</si>
  <si>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</si>
  <si>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</si>
  <si>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</si>
  <si>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</si>
  <si>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</si>
  <si>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</si>
  <si>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</si>
  <si>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</si>
  <si>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</si>
  <si>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</si>
  <si>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</si>
  <si>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</si>
  <si>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</si>
  <si>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</si>
  <si>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</si>
  <si>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</si>
  <si>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</si>
  <si>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</si>
  <si>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</si>
  <si>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</si>
  <si>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</si>
  <si>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</si>
  <si>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</si>
  <si>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</si>
  <si>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</si>
  <si>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</si>
  <si>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</si>
  <si>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</si>
  <si>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</si>
  <si>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</si>
  <si>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</si>
  <si>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</si>
  <si>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</si>
  <si>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</si>
  <si>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</si>
  <si>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</si>
  <si>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</si>
  <si>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</si>
  <si>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</si>
  <si>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</si>
  <si>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</si>
  <si>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</si>
  <si>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</si>
  <si>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</si>
  <si>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</si>
  <si>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</si>
  <si>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</si>
  <si>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</si>
  <si>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</si>
  <si>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</si>
  <si>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</si>
  <si>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</si>
  <si>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</si>
  <si>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</si>
  <si>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</si>
  <si>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</si>
  <si>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</si>
  <si>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</si>
  <si>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</si>
  <si>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</si>
  <si>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</si>
  <si>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</si>
  <si>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</si>
  <si>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</si>
  <si>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</si>
  <si>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</si>
  <si>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</si>
  <si>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</si>
  <si>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</si>
  <si>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</si>
  <si>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</si>
  <si>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</si>
  <si>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</si>
  <si>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</si>
  <si>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</si>
  <si>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</si>
  <si>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</si>
  <si>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</si>
  <si>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</si>
  <si>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</si>
  <si>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</si>
  <si>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</si>
  <si>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</si>
  <si>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</si>
  <si>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</si>
  <si>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</si>
  <si>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</si>
  <si>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</si>
  <si>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</si>
  <si>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</si>
  <si>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</si>
  <si>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</si>
  <si>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</si>
  <si>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</si>
  <si>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</si>
  <si>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</si>
  <si>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</si>
  <si>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</si>
  <si>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</si>
  <si>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</si>
  <si>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</si>
  <si>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</si>
  <si>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</si>
  <si>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</si>
  <si>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</si>
  <si>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</si>
  <si>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</si>
  <si>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</si>
  <si>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</si>
  <si>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</si>
  <si>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</si>
  <si>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</si>
  <si>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</si>
  <si>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</si>
  <si>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</si>
  <si>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</si>
  <si>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</si>
  <si>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</si>
  <si>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</si>
  <si>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</si>
  <si>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</si>
  <si>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</si>
  <si>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</si>
  <si>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</si>
  <si>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</si>
  <si>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</si>
  <si>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</si>
  <si>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</si>
  <si>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</si>
  <si>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</si>
  <si>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</si>
  <si>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</si>
  <si>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</si>
  <si>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</si>
  <si>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</si>
  <si>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</si>
  <si>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</si>
  <si>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</si>
  <si>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</si>
  <si>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</si>
  <si>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</si>
  <si>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</si>
  <si>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</si>
  <si>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</si>
  <si>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</si>
  <si>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</si>
  <si>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</si>
  <si>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</si>
  <si>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</si>
  <si>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</si>
  <si>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</si>
  <si>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</si>
  <si>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</si>
  <si>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</si>
  <si>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</si>
  <si>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</si>
  <si>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</si>
  <si>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</si>
  <si>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</si>
  <si>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</si>
  <si>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</si>
  <si>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</si>
  <si>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</si>
  <si>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</si>
  <si>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</si>
  <si>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</si>
  <si>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</si>
  <si>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</si>
  <si>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</si>
  <si>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</si>
  <si>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</si>
  <si>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</si>
  <si>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</si>
  <si>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</si>
  <si>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</si>
  <si>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</si>
  <si>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</si>
  <si>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</si>
  <si>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</si>
  <si>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</si>
  <si>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</si>
  <si>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</si>
  <si>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</si>
  <si>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</si>
  <si>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</si>
  <si>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</si>
  <si>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</si>
  <si>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</si>
  <si>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</si>
  <si>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</si>
  <si>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</si>
  <si>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</si>
  <si>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</si>
  <si>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</si>
  <si>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</si>
  <si>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</si>
  <si>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</si>
  <si>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</si>
  <si>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</si>
  <si>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</si>
  <si>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</si>
  <si>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</si>
  <si>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</si>
  <si>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</si>
  <si>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</si>
  <si>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</si>
  <si>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</si>
  <si>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</si>
  <si>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</si>
  <si>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</si>
  <si>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</si>
  <si>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</si>
  <si>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</si>
  <si>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</si>
  <si>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</si>
  <si>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</si>
  <si>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</si>
  <si>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</si>
  <si>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</si>
  <si>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</si>
  <si>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</si>
  <si>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</si>
  <si>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</si>
  <si>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</si>
  <si>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</si>
  <si>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</si>
  <si>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</si>
  <si>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</si>
  <si>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</si>
  <si>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</si>
  <si>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</si>
  <si>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</si>
  <si>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</si>
  <si>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</si>
  <si>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</si>
  <si>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</si>
  <si>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</si>
  <si>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</si>
  <si>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</si>
  <si>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</si>
  <si>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</si>
  <si>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</si>
  <si>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</si>
  <si>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</si>
  <si>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</si>
  <si>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</si>
  <si>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</si>
  <si>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</si>
  <si>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</si>
  <si>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</si>
  <si>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</si>
  <si>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</si>
  <si>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</si>
  <si>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</si>
  <si>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</si>
  <si>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</si>
  <si>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</si>
  <si>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</si>
  <si>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</si>
  <si>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</si>
  <si>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</si>
  <si>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</si>
  <si>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</si>
  <si>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</si>
  <si>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</si>
  <si>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</si>
  <si>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</si>
  <si>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</si>
  <si>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</si>
  <si>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</si>
  <si>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</si>
  <si>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</si>
  <si>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</si>
  <si>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</si>
  <si>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</si>
  <si>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</si>
  <si>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</si>
  <si>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</si>
  <si>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</si>
  <si>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</si>
  <si>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</si>
  <si>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</si>
  <si>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</si>
  <si>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</si>
  <si>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</si>
  <si>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</si>
  <si>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</si>
  <si>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</si>
  <si>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</si>
  <si>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</si>
  <si>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</si>
  <si>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</si>
  <si>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</si>
  <si>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</si>
  <si>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</si>
  <si>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</si>
  <si>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</si>
  <si>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</si>
  <si>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</si>
  <si>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</si>
  <si>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</si>
  <si>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</si>
  <si>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</si>
  <si>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</si>
  <si>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</si>
  <si>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</si>
  <si>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</si>
  <si>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</si>
  <si>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</si>
  <si>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</si>
  <si>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</si>
  <si>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</si>
  <si>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</si>
  <si>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</si>
  <si>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</si>
  <si>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</si>
  <si>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</si>
  <si>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</si>
  <si>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</si>
  <si>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</si>
  <si>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</si>
  <si>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</si>
  <si>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</si>
  <si>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</si>
  <si>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</si>
  <si>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</si>
  <si>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</si>
  <si>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</si>
  <si>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</si>
  <si>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</si>
  <si>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</si>
  <si>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</si>
  <si>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</si>
  <si>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</si>
  <si>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</si>
  <si>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</si>
  <si>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</si>
  <si>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</si>
  <si>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</si>
  <si>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</si>
  <si>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</si>
  <si>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</si>
  <si>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</si>
  <si>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</si>
  <si>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</si>
  <si>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</si>
  <si>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</si>
  <si>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</si>
  <si>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</si>
  <si>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</si>
  <si>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</si>
  <si>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</si>
  <si>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</si>
  <si>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</si>
  <si>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</si>
  <si>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</si>
  <si>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</si>
  <si>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</si>
  <si>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</si>
  <si>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</si>
  <si>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</si>
  <si>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</si>
  <si>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</si>
  <si>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</si>
  <si>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</si>
  <si>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</si>
  <si>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</si>
  <si>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</si>
  <si>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</si>
  <si>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</si>
  <si>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</si>
  <si>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</si>
  <si>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</si>
  <si>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</si>
  <si>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</si>
  <si>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</si>
  <si>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</si>
  <si>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</si>
  <si>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</si>
  <si>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</si>
  <si>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</si>
  <si>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</si>
  <si>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</si>
  <si>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</si>
  <si>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</si>
  <si>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</si>
  <si>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</si>
  <si>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</si>
  <si>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</si>
  <si>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</si>
  <si>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</si>
  <si>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</si>
  <si>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</si>
  <si>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</si>
  <si>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</si>
  <si>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</si>
  <si>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</si>
  <si>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</si>
  <si>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</si>
  <si>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</si>
  <si>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</si>
  <si>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</si>
  <si>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</si>
  <si>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</si>
  <si>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</si>
  <si>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</si>
  <si>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</si>
  <si>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</si>
  <si>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</si>
  <si>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</si>
  <si>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</si>
  <si>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</si>
  <si>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</si>
  <si>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</si>
  <si>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</si>
  <si>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</si>
  <si>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</si>
  <si>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</si>
  <si>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</si>
  <si>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</si>
  <si>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</si>
  <si>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</si>
  <si>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</si>
  <si>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</si>
  <si>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</si>
  <si>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</si>
  <si>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</si>
  <si>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</si>
  <si>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</si>
  <si>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</si>
  <si>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</si>
  <si>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</si>
  <si>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</si>
  <si>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</si>
  <si>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</si>
  <si>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</si>
  <si>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</si>
  <si>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</si>
  <si>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</si>
  <si>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</si>
  <si>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</si>
  <si>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</si>
  <si>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</si>
  <si>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</si>
  <si>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</si>
  <si>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</si>
  <si>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</si>
  <si>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</si>
  <si>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</si>
  <si>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</si>
  <si>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</si>
  <si>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</si>
  <si>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</si>
  <si>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</si>
  <si>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</si>
  <si>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</si>
  <si>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</si>
  <si>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</si>
  <si>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</si>
  <si>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</si>
  <si>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</si>
  <si>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</si>
  <si>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</si>
  <si>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</si>
  <si>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</si>
  <si>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</si>
  <si>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</si>
  <si>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</si>
  <si>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</si>
  <si>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</si>
  <si>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</si>
  <si>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</si>
  <si>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</si>
  <si>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</si>
  <si>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</si>
  <si>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</si>
  <si>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</si>
  <si>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</si>
  <si>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</si>
  <si>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</si>
  <si>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</si>
  <si>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</si>
  <si>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</si>
  <si>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</si>
  <si>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</si>
  <si>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</si>
  <si>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</si>
  <si>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</si>
  <si>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</si>
  <si>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</si>
  <si>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</si>
  <si>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</si>
  <si>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</si>
  <si>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</si>
  <si>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</si>
  <si>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</si>
  <si>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</si>
  <si>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</si>
  <si>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</si>
  <si>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</si>
  <si>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</si>
  <si>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</si>
  <si>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</si>
  <si>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</si>
  <si>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</si>
  <si>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</si>
  <si>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</si>
  <si>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</si>
  <si>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</si>
  <si>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</si>
  <si>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</si>
  <si>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</si>
  <si>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</si>
  <si>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</si>
  <si>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</si>
  <si>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</si>
  <si>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</si>
  <si>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</si>
  <si>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</si>
  <si>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</si>
  <si>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</si>
  <si>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</si>
  <si>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</si>
  <si>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</si>
  <si>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</si>
  <si>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</si>
  <si>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</si>
  <si>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</si>
  <si>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</si>
  <si>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</si>
  <si>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</si>
  <si>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</si>
  <si>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</si>
  <si>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</si>
  <si>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</si>
  <si>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</si>
  <si>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</si>
  <si>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</si>
  <si>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</si>
  <si>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</si>
  <si>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</si>
  <si>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</si>
  <si>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</si>
  <si>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</si>
  <si>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</si>
  <si>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</si>
  <si>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</si>
  <si>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</si>
  <si>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</si>
  <si>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</si>
  <si>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</si>
  <si>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</si>
  <si>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</si>
  <si>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</si>
  <si>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</si>
  <si>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</si>
  <si>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</si>
  <si>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</si>
  <si>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</si>
  <si>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</si>
  <si>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</si>
  <si>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</si>
  <si>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</si>
  <si>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</si>
  <si>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</si>
  <si>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</si>
  <si>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</si>
  <si>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</si>
  <si>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</si>
  <si>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</si>
  <si>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</si>
  <si>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</si>
  <si>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</si>
  <si>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</si>
  <si>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</si>
  <si>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</si>
  <si>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</si>
  <si>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</si>
  <si>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</si>
  <si>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</si>
  <si>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</si>
  <si>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</si>
  <si>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</si>
  <si>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</si>
  <si>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</si>
  <si>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</si>
  <si>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</si>
  <si>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</si>
  <si>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</si>
  <si>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</si>
  <si>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</si>
  <si>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</si>
  <si>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</si>
  <si>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</si>
  <si>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</si>
  <si>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</si>
  <si>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</si>
  <si>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</si>
  <si>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</si>
  <si>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</si>
  <si>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</si>
  <si>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</si>
  <si>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</si>
  <si>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</si>
  <si>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</si>
  <si>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</si>
  <si>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</si>
  <si>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</si>
  <si>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</si>
  <si>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</si>
  <si>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</si>
  <si>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</si>
  <si>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</si>
  <si>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</si>
  <si>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</si>
  <si>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</si>
  <si>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</si>
  <si>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</si>
  <si>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</si>
  <si>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</si>
  <si>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</si>
  <si>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</si>
  <si>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</si>
  <si>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</si>
  <si>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</si>
  <si>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</si>
  <si>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</si>
  <si>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</si>
  <si>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</si>
  <si>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</si>
  <si>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</si>
  <si>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</si>
  <si>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</si>
  <si>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</si>
  <si>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</si>
  <si>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</si>
  <si>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</si>
  <si>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</si>
  <si>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</si>
  <si>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</si>
  <si>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</si>
  <si>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</si>
  <si>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</si>
  <si>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</si>
  <si>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</si>
  <si>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</si>
  <si>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</si>
  <si>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</si>
  <si>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</si>
  <si>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</si>
  <si>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</si>
  <si>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</si>
  <si>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</si>
  <si>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</si>
  <si>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</si>
  <si>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</si>
  <si>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</si>
  <si>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</si>
  <si>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</si>
  <si>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</si>
  <si>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</si>
  <si>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</si>
  <si>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</si>
  <si>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</si>
  <si>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</si>
  <si>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</si>
  <si>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</si>
  <si>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</si>
  <si>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</si>
  <si>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</si>
  <si>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</si>
  <si>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</si>
  <si>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</si>
  <si>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</si>
  <si>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</si>
  <si>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</si>
  <si>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</si>
  <si>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</si>
  <si>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</si>
  <si>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</si>
  <si>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</si>
  <si>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</si>
  <si>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</si>
  <si>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</si>
  <si>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</si>
  <si>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</si>
  <si>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</si>
  <si>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</si>
  <si>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</si>
  <si>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</si>
  <si>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</si>
  <si>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</si>
  <si>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</si>
  <si>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</si>
  <si>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</si>
  <si>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</si>
  <si>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</si>
  <si>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</si>
  <si>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</si>
  <si>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</si>
  <si>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</si>
  <si>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</si>
  <si>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</si>
  <si>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</si>
  <si>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</si>
  <si>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</si>
  <si>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</si>
  <si>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</si>
  <si>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</si>
  <si>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</si>
  <si>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</si>
  <si>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</si>
  <si>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</si>
  <si>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</si>
  <si>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</si>
  <si>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</si>
  <si>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</si>
  <si>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</si>
  <si>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</si>
  <si>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</si>
  <si>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</si>
  <si>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</si>
  <si>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</si>
  <si>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</si>
  <si>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</si>
  <si>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</si>
  <si>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</si>
  <si>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</si>
  <si>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</si>
  <si>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</si>
  <si>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</si>
  <si>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</si>
  <si>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</si>
  <si>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</si>
  <si>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</si>
  <si>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</si>
  <si>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</si>
  <si>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</si>
  <si>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</si>
  <si>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</si>
  <si>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</si>
  <si>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</si>
  <si>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</si>
  <si>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</si>
  <si>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</si>
  <si>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</si>
  <si>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</si>
  <si>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</si>
  <si>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</si>
  <si>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</si>
  <si>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</si>
  <si>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</si>
  <si>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</si>
  <si>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</si>
  <si>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</si>
  <si>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</si>
  <si>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</si>
  <si>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</si>
  <si>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</si>
  <si>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</si>
  <si>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</si>
  <si>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</si>
  <si>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</si>
  <si>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</si>
  <si>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</si>
  <si>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</si>
  <si>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</si>
  <si>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</si>
  <si>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</si>
  <si>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</si>
  <si>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</si>
  <si>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</si>
  <si>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</si>
  <si>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</si>
  <si>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</si>
  <si>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</si>
  <si>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</si>
  <si>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</si>
  <si>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</si>
  <si>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</si>
  <si>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</si>
  <si>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</si>
  <si>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</si>
  <si>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</si>
  <si>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</si>
  <si>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</si>
  <si>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</si>
  <si>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</si>
  <si>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</si>
  <si>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</si>
  <si>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</si>
  <si>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</si>
  <si>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</si>
  <si>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</si>
  <si>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</si>
  <si>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</si>
  <si>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</si>
  <si>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</si>
  <si>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</si>
  <si>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</si>
  <si>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</si>
  <si>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</si>
  <si>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</si>
  <si>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</si>
  <si>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</si>
  <si>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</si>
  <si>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</si>
  <si>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</si>
  <si>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</si>
  <si>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</si>
  <si>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</si>
  <si>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</si>
  <si>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</si>
  <si>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</si>
  <si>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</si>
  <si>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</si>
  <si>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</si>
  <si>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</si>
  <si>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</si>
  <si>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</si>
  <si>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</si>
  <si>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</si>
  <si>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</si>
  <si>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</si>
  <si>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</si>
  <si>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</si>
  <si>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</si>
  <si>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</si>
  <si>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</si>
  <si>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</si>
  <si>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</si>
  <si>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</si>
  <si>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</si>
  <si>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</si>
  <si>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</si>
  <si>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</si>
  <si>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</si>
  <si>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</si>
  <si>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</si>
  <si>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</si>
  <si>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</si>
  <si>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</si>
  <si>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</si>
  <si>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</si>
  <si>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</si>
  <si>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</si>
  <si>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</si>
  <si>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</si>
  <si>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</si>
  <si>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</si>
  <si>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</si>
  <si>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</si>
  <si>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</si>
  <si>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</si>
  <si>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</si>
  <si>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</si>
  <si>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</si>
  <si>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</si>
  <si>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</si>
  <si>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</si>
  <si>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</si>
  <si>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</si>
  <si>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</si>
  <si>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</si>
  <si>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</si>
  <si>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</si>
  <si>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</si>
  <si>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</si>
  <si>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</si>
  <si>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</si>
  <si>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</si>
  <si>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</si>
  <si>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</si>
  <si>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</si>
  <si>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</si>
  <si>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</si>
  <si>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</si>
  <si>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</si>
  <si>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</si>
  <si>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</si>
  <si>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</si>
  <si>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</si>
  <si>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</si>
  <si>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</si>
  <si>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</si>
  <si>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</si>
  <si>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</si>
  <si>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</si>
  <si>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</si>
  <si>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</si>
  <si>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</si>
  <si>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</si>
  <si>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</si>
  <si>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</si>
  <si>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</si>
  <si>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</si>
  <si>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</si>
  <si>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</si>
  <si>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</si>
  <si>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</si>
  <si>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</si>
  <si>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</si>
  <si>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</si>
  <si>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</si>
  <si>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</si>
  <si>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</si>
  <si>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</si>
  <si>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</si>
  <si>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</si>
  <si>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</si>
  <si>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</si>
  <si>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</si>
  <si>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</si>
  <si>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</si>
  <si>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</si>
  <si>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</si>
  <si>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</si>
  <si>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</si>
  <si>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</si>
  <si>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</si>
  <si>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</si>
  <si>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</si>
  <si>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</si>
  <si>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</si>
  <si>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</si>
  <si>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</si>
  <si>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</si>
  <si>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</si>
  <si>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</si>
  <si>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</si>
  <si>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</si>
  <si>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</si>
  <si>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</si>
  <si>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</si>
  <si>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</si>
  <si>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</si>
  <si>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</si>
  <si>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</si>
  <si>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</si>
  <si>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</si>
  <si>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</si>
  <si>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</si>
  <si>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</si>
  <si>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</si>
  <si>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</si>
  <si>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</si>
  <si>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</si>
  <si>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</si>
  <si>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</si>
  <si>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</si>
  <si>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</si>
  <si>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</si>
  <si>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</si>
  <si>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</si>
  <si>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</si>
  <si>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</si>
  <si>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</si>
  <si>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</si>
  <si>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</si>
  <si>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</si>
  <si>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</si>
  <si>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</si>
  <si>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</si>
  <si>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</si>
  <si>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</si>
  <si>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</si>
  <si>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</si>
  <si>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</si>
  <si>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</si>
  <si>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</si>
  <si>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</si>
  <si>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</si>
  <si>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</si>
  <si>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</si>
  <si>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</si>
  <si>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</si>
  <si>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</si>
  <si>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</si>
  <si>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</si>
  <si>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</si>
  <si>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</si>
  <si>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</si>
  <si>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</si>
  <si>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</si>
  <si>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</si>
  <si>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</si>
  <si>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</si>
  <si>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</si>
  <si>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</si>
  <si>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</si>
  <si>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</si>
  <si>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</si>
  <si>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</si>
  <si>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</si>
  <si>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</si>
  <si>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</si>
  <si>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</si>
  <si>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</si>
  <si>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</si>
  <si>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</si>
  <si>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</si>
  <si>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</si>
  <si>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</si>
  <si>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</si>
  <si>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</si>
  <si>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</si>
  <si>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</si>
  <si>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</si>
  <si>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</si>
  <si>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</si>
  <si>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</si>
  <si>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</si>
  <si>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</si>
  <si>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</si>
  <si>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</si>
  <si>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</si>
  <si>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</si>
  <si>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</si>
  <si>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</si>
  <si>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</si>
  <si>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</si>
  <si>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</si>
  <si>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</si>
  <si>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</si>
  <si>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</si>
  <si>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</si>
  <si>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</si>
  <si>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</si>
  <si>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</si>
  <si>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</si>
  <si>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</si>
  <si>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</si>
  <si>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</si>
  <si>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</si>
  <si>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</si>
  <si>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</si>
  <si>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</si>
  <si>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</si>
  <si>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</si>
  <si>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</si>
  <si>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</si>
  <si>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</si>
  <si>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</si>
  <si>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</si>
  <si>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</si>
  <si>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</si>
  <si>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</si>
  <si>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</si>
  <si>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</si>
  <si>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</si>
  <si>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</si>
  <si>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</si>
  <si>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</si>
  <si>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</si>
  <si>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</si>
  <si>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</si>
  <si>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</si>
  <si>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</si>
  <si>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</si>
  <si>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</si>
  <si>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</si>
  <si>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</si>
  <si>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</si>
  <si>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</si>
  <si>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</si>
  <si>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</si>
  <si>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</si>
  <si>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</si>
  <si>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</si>
  <si>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</si>
  <si>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</si>
  <si>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</si>
  <si>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</si>
  <si>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</si>
  <si>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</si>
  <si>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</si>
  <si>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</si>
  <si>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</si>
  <si>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</si>
  <si>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</si>
  <si>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</si>
  <si>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</si>
  <si>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</si>
  <si>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</si>
  <si>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</si>
  <si>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</si>
  <si>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</si>
  <si>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</si>
  <si>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</si>
  <si>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</si>
  <si>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</si>
  <si>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</si>
  <si>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</si>
  <si>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</si>
  <si>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</si>
  <si>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</si>
  <si>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</si>
  <si>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</si>
  <si>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</si>
  <si>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</si>
  <si>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</si>
  <si>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</si>
  <si>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</si>
  <si>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</si>
  <si>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</si>
  <si>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</si>
  <si>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</si>
  <si>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</si>
  <si>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</si>
  <si>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</si>
  <si>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</si>
  <si>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</si>
  <si>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</si>
  <si>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</si>
  <si>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</si>
  <si>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</si>
  <si>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</si>
  <si>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</si>
  <si>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</si>
  <si>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</si>
  <si>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</si>
  <si>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</si>
  <si>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</si>
  <si>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</si>
  <si>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</si>
  <si>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</si>
  <si>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</si>
  <si>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</si>
  <si>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</si>
  <si>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</si>
  <si>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</si>
  <si>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</si>
  <si>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</si>
  <si>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</si>
  <si>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</si>
  <si>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</si>
  <si>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</si>
  <si>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</si>
  <si>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</si>
  <si>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</si>
  <si>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</si>
  <si>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</si>
  <si>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</si>
  <si>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</si>
  <si>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</si>
  <si>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</si>
  <si>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</si>
  <si>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</si>
  <si>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</si>
  <si>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</si>
  <si>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</si>
  <si>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</si>
  <si>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</si>
  <si>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</si>
  <si>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</si>
  <si>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</si>
  <si>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</si>
  <si>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</si>
  <si>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</si>
  <si>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</si>
  <si>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</si>
  <si>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</si>
  <si>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</si>
  <si>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</si>
  <si>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</si>
  <si>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</si>
  <si>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</si>
  <si>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</si>
  <si>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</si>
  <si>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</si>
  <si>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</si>
  <si>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</si>
  <si>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</si>
  <si>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</si>
  <si>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</si>
  <si>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</si>
  <si>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</si>
  <si>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</si>
  <si>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</si>
  <si>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</si>
  <si>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</si>
  <si>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</si>
  <si>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</si>
  <si>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</si>
  <si>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</si>
  <si>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</si>
  <si>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</si>
  <si>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</si>
  <si>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</si>
  <si>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</si>
  <si>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</si>
  <si>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</si>
  <si>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</si>
  <si>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</si>
  <si>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</si>
  <si>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</si>
  <si>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</si>
  <si>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</si>
  <si>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</si>
  <si>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</si>
  <si>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</si>
  <si>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</si>
  <si>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</si>
  <si>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</si>
  <si>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</si>
  <si>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</si>
  <si>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</si>
  <si>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</si>
  <si>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</si>
  <si>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</si>
  <si>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</si>
  <si>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</si>
  <si>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</si>
  <si>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</si>
  <si>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</si>
  <si>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</si>
  <si>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</si>
  <si>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</si>
  <si>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</si>
  <si>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</si>
  <si>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</si>
  <si>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</si>
  <si>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</si>
  <si>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</si>
  <si>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</si>
  <si>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</si>
  <si>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</si>
  <si>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</si>
  <si>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</si>
  <si>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</si>
  <si>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</si>
  <si>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</si>
  <si>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</si>
  <si>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</si>
  <si>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</si>
  <si>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</si>
  <si>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</si>
  <si>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</si>
  <si>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</si>
  <si>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</si>
  <si>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</si>
  <si>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</si>
  <si>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</si>
  <si>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</si>
  <si>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</si>
  <si>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</si>
  <si>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</si>
  <si>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</si>
  <si>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</si>
  <si>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</si>
  <si>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</si>
  <si>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</si>
  <si>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</si>
  <si>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</si>
  <si>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</si>
  <si>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</si>
  <si>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</si>
  <si>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</si>
  <si>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</si>
  <si>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</si>
  <si>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</si>
  <si>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</si>
  <si>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</si>
  <si>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</si>
  <si>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</si>
  <si>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</si>
  <si>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</si>
  <si>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</si>
  <si>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</si>
  <si>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</si>
  <si>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</si>
  <si>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</si>
  <si>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</si>
  <si>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</si>
  <si>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</si>
  <si>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</si>
  <si>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</si>
  <si>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</si>
  <si>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</si>
  <si>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</si>
  <si>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</si>
  <si>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</si>
  <si>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</si>
  <si>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</si>
  <si>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</si>
  <si>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</si>
  <si>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</si>
  <si>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</si>
  <si>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</si>
  <si>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</si>
  <si>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</si>
  <si>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</si>
  <si>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</si>
  <si>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</si>
  <si>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</si>
  <si>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</si>
  <si>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</si>
  <si>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</si>
  <si>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</si>
  <si>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</si>
  <si>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</si>
  <si>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</si>
  <si>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</si>
  <si>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</si>
  <si>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</si>
  <si>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</si>
  <si>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</si>
  <si>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</si>
  <si>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</si>
  <si>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</si>
  <si>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</si>
  <si>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</si>
  <si>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</si>
  <si>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</si>
  <si>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</si>
  <si>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</si>
  <si>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</si>
  <si>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</si>
  <si>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</si>
  <si>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</si>
  <si>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</si>
  <si>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</si>
  <si>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</si>
  <si>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</si>
  <si>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</si>
  <si>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</si>
  <si>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</si>
  <si>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</si>
  <si>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</si>
  <si>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</si>
  <si>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</si>
  <si>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</si>
  <si>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</si>
  <si>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</si>
  <si>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</si>
  <si>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</si>
  <si>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</si>
  <si>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</si>
  <si>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</si>
  <si>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</si>
  <si>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</si>
  <si>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</si>
  <si>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</si>
  <si>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</si>
  <si>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</si>
  <si>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</si>
  <si>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</si>
  <si>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</si>
  <si>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</si>
  <si>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</si>
  <si>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</si>
  <si>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</si>
  <si>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</si>
  <si>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</si>
  <si>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</si>
  <si>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</si>
  <si>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</si>
  <si>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</si>
  <si>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</si>
  <si>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</si>
  <si>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</si>
  <si>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</si>
  <si>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</si>
  <si>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</si>
  <si>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</si>
  <si>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</si>
  <si>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</si>
  <si>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</si>
  <si>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</si>
  <si>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</si>
  <si>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</si>
  <si>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</si>
  <si>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</si>
  <si>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</si>
  <si>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</si>
  <si>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</si>
  <si>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</si>
  <si>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</si>
  <si>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</si>
  <si>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</si>
  <si>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</si>
  <si>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</si>
  <si>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</si>
  <si>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</si>
  <si>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</si>
  <si>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</si>
  <si>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</si>
  <si>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</si>
  <si>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</si>
  <si>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</si>
  <si>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</si>
  <si>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</si>
  <si>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</si>
  <si>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</si>
  <si>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</si>
  <si>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</si>
  <si>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</si>
  <si>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</si>
  <si>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</si>
  <si>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</si>
  <si>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</si>
  <si>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</si>
  <si>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</si>
  <si>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</si>
  <si>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</si>
  <si>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</si>
  <si>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</si>
  <si>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</si>
  <si>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</si>
  <si>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</si>
  <si>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</si>
  <si>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</si>
  <si>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</si>
  <si>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</si>
  <si>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</si>
  <si>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</si>
  <si>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</si>
  <si>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</si>
  <si>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</si>
  <si>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</si>
  <si>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</si>
  <si>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</si>
  <si>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</si>
  <si>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</si>
  <si>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</si>
  <si>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</si>
  <si>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</si>
  <si>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</si>
  <si>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</si>
  <si>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</si>
  <si>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</si>
  <si>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</si>
  <si>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</si>
  <si>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</si>
  <si>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</si>
  <si>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</si>
  <si>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</si>
  <si>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</si>
  <si>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</si>
  <si>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</si>
  <si>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</si>
  <si>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</si>
  <si>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</si>
  <si>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</si>
  <si>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</si>
  <si>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</si>
  <si>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</si>
  <si>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</si>
  <si>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</si>
  <si>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</si>
  <si>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</si>
  <si>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</si>
  <si>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</si>
  <si>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</si>
  <si>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</si>
  <si>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</si>
  <si>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</si>
  <si>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</si>
  <si>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</si>
  <si>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</si>
  <si>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</si>
  <si>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</si>
  <si>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</si>
  <si>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</si>
  <si>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</si>
  <si>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</si>
  <si>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</si>
  <si>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</si>
  <si>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</si>
  <si>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</si>
  <si>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</si>
  <si>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</si>
  <si>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</si>
  <si>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</si>
  <si>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</si>
  <si>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</si>
  <si>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</si>
  <si>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</si>
  <si>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</si>
  <si>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</si>
  <si>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</si>
  <si>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</si>
  <si>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</si>
  <si>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</si>
  <si>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</si>
  <si>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</si>
  <si>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</si>
  <si>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</si>
  <si>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</si>
  <si>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</si>
  <si>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</si>
  <si>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</si>
  <si>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</si>
  <si>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</si>
  <si>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</si>
  <si>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</si>
  <si>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</si>
  <si>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</si>
  <si>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</si>
  <si>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</si>
  <si>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</si>
  <si>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</si>
  <si>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</si>
  <si>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</si>
  <si>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</si>
  <si>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</si>
  <si>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</si>
  <si>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</si>
  <si>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</si>
  <si>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</si>
  <si>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</si>
  <si>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</si>
  <si>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</si>
  <si>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</si>
  <si>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</si>
  <si>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</si>
  <si>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</si>
  <si>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</si>
  <si>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</si>
  <si>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</si>
  <si>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</si>
  <si>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</si>
  <si>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</si>
  <si>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</si>
  <si>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</si>
  <si>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</si>
  <si>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</si>
  <si>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</si>
  <si>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</si>
  <si>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</si>
  <si>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</si>
  <si>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</si>
  <si>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</si>
  <si>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</si>
  <si>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</si>
  <si>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</si>
  <si>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</si>
  <si>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</si>
  <si>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</si>
  <si>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</si>
  <si>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</si>
  <si>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</si>
  <si>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</si>
  <si>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</si>
  <si>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</si>
  <si>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</si>
  <si>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</si>
  <si>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</si>
  <si>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</si>
  <si>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</si>
  <si>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</si>
  <si>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</si>
  <si>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</si>
  <si>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</si>
  <si>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</si>
  <si>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</si>
  <si>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</si>
  <si>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</si>
  <si>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</si>
  <si>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</si>
  <si>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</si>
  <si>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</si>
  <si>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</si>
  <si>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</si>
  <si>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</si>
  <si>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</si>
  <si>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</si>
  <si>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</si>
  <si>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</si>
  <si>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</si>
  <si>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</si>
  <si>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</si>
  <si>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</si>
  <si>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</si>
  <si>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</si>
  <si>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</si>
  <si>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</si>
  <si>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</si>
  <si>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</si>
  <si>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</si>
  <si>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</si>
  <si>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</si>
  <si>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</si>
  <si>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</si>
  <si>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</si>
  <si>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</si>
  <si>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</si>
  <si>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</si>
  <si>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</si>
  <si>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</si>
  <si>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</si>
  <si>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</si>
  <si>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</si>
  <si>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</si>
  <si>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</si>
  <si>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</si>
  <si>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</si>
  <si>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</si>
  <si>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</si>
  <si>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</si>
  <si>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</si>
  <si>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</si>
  <si>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</si>
  <si>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</si>
  <si>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</si>
  <si>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</si>
  <si>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</si>
  <si>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</si>
  <si>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</si>
  <si>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</si>
  <si>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</si>
  <si>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</si>
  <si>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</si>
  <si>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</si>
  <si>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</si>
  <si>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</si>
  <si>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</si>
  <si>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</si>
  <si>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</si>
  <si>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</si>
  <si>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</si>
  <si>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</si>
  <si>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</si>
  <si>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</si>
  <si>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</si>
  <si>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</si>
  <si>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</si>
  <si>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</si>
  <si>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</si>
  <si>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</si>
  <si>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</si>
  <si>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</si>
  <si>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</si>
  <si>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</si>
  <si>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</si>
  <si>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</si>
  <si>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</si>
  <si>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</si>
  <si>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</si>
  <si>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</si>
  <si>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</si>
  <si>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</si>
  <si>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</si>
  <si>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</si>
  <si>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</si>
  <si>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</si>
  <si>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</si>
  <si>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</si>
  <si>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</si>
  <si>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</si>
  <si>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</si>
  <si>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</si>
  <si>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</si>
  <si>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</si>
  <si>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</si>
  <si>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</si>
  <si>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</si>
  <si>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</si>
  <si>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</si>
  <si>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</si>
  <si>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</si>
  <si>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</si>
  <si>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</si>
  <si>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</si>
  <si>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</si>
  <si>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</si>
  <si>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</si>
  <si>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</si>
  <si>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</si>
  <si>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</si>
  <si>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</si>
  <si>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</si>
  <si>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</si>
  <si>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</si>
  <si>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</si>
  <si>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</si>
  <si>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</si>
  <si>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</si>
  <si>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</si>
  <si>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</si>
  <si>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</si>
  <si>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</si>
  <si>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</si>
  <si>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</si>
  <si>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</si>
  <si>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</si>
  <si>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</si>
  <si>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</si>
  <si>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</si>
  <si>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</si>
  <si>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</si>
  <si>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</si>
  <si>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</si>
  <si>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</si>
  <si>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</si>
  <si>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</si>
  <si>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</si>
  <si>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</si>
  <si>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</si>
  <si>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</si>
  <si>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</si>
  <si>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</si>
  <si>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</si>
  <si>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</si>
  <si>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</si>
  <si>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</si>
  <si>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</si>
  <si>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</si>
  <si>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</si>
  <si>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</si>
  <si>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</si>
  <si>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</si>
  <si>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</si>
  <si>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</si>
  <si>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</si>
  <si>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</si>
  <si>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</si>
  <si>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</si>
  <si>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</si>
  <si>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</si>
  <si>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</si>
  <si>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</si>
  <si>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</si>
  <si>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</si>
  <si>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</si>
  <si>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</si>
  <si>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</si>
  <si>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</si>
  <si>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</si>
  <si>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</si>
  <si>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</si>
  <si>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</si>
  <si>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</si>
  <si>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</si>
  <si>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</si>
  <si>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</si>
  <si>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</si>
  <si>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</si>
  <si>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</si>
  <si>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</si>
  <si>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</si>
  <si>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</si>
  <si>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</si>
  <si>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</si>
  <si>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</si>
  <si>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</si>
  <si>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</si>
  <si>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</si>
  <si>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</si>
  <si>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</si>
  <si>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</si>
  <si>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</si>
  <si>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</si>
  <si>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</si>
  <si>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</si>
  <si>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</si>
  <si>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</si>
  <si>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</si>
  <si>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</si>
  <si>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</si>
  <si>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</si>
  <si>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</si>
  <si>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</si>
  <si>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</si>
  <si>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</si>
  <si>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</si>
  <si>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</si>
  <si>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</si>
  <si>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</si>
  <si>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</si>
  <si>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</si>
  <si>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</si>
  <si>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</si>
  <si>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</si>
  <si>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</si>
  <si>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</si>
  <si>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</si>
  <si>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</si>
  <si>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</si>
  <si>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</si>
  <si>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</si>
  <si>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</si>
  <si>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</si>
  <si>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</si>
  <si>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</si>
  <si>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</si>
  <si>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</si>
  <si>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</si>
  <si>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</si>
  <si>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</si>
  <si>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</si>
  <si>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</si>
  <si>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</si>
  <si>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</si>
  <si>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</si>
  <si>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</si>
  <si>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</si>
  <si>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</si>
  <si>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</si>
  <si>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</si>
  <si>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</si>
  <si>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</si>
  <si>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</si>
  <si>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</si>
  <si>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</si>
  <si>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</si>
  <si>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</si>
  <si>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</si>
  <si>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</si>
  <si>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</si>
  <si>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</si>
  <si>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</si>
  <si>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</si>
  <si>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</si>
  <si>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</si>
  <si>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</si>
  <si>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</si>
  <si>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</si>
  <si>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</si>
  <si>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</si>
  <si>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</si>
  <si>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</si>
  <si>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</si>
  <si>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</si>
  <si>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</si>
  <si>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</si>
  <si>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</si>
  <si>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</si>
  <si>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</si>
  <si>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</si>
  <si>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</si>
  <si>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</si>
  <si>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</si>
  <si>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</si>
  <si>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</si>
  <si>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</si>
  <si>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</si>
  <si>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</si>
  <si>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</si>
  <si>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</si>
  <si>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</si>
  <si>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</si>
  <si>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</si>
  <si>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</si>
  <si>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</si>
  <si>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</si>
  <si>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</si>
  <si>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</si>
  <si>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</si>
  <si>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</si>
  <si>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</si>
  <si>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</si>
  <si>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</si>
  <si>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</si>
  <si>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</si>
  <si>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</si>
  <si>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</si>
  <si>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</si>
  <si>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</si>
  <si>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</si>
  <si>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</si>
  <si>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</si>
  <si>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</si>
  <si>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</si>
  <si>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</si>
  <si>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</si>
  <si>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</si>
  <si>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</si>
  <si>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</si>
  <si>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</si>
  <si>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</si>
  <si>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</si>
  <si>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</si>
  <si>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</si>
  <si>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</si>
  <si>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</si>
  <si>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</si>
  <si>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</si>
  <si>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</si>
  <si>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</si>
  <si>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</si>
  <si>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</si>
  <si>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</si>
  <si>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</si>
  <si>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</si>
  <si>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</si>
  <si>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</si>
  <si>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</si>
  <si>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</si>
  <si>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</si>
  <si>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</si>
  <si>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</si>
  <si>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</si>
  <si>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</si>
  <si>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</si>
  <si>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</si>
  <si>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</si>
  <si>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</si>
  <si>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</si>
  <si>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</si>
  <si>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</si>
  <si>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</si>
  <si>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</si>
  <si>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</si>
  <si>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</si>
  <si>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</si>
  <si>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</si>
  <si>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</si>
  <si>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</si>
  <si>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</si>
  <si>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</si>
  <si>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</si>
  <si>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</si>
  <si>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</si>
  <si>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</si>
  <si>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</si>
  <si>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</si>
  <si>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</si>
  <si>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</si>
  <si>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</si>
  <si>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</si>
  <si>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</si>
  <si>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</si>
  <si>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</si>
  <si>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</si>
  <si>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</si>
  <si>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</si>
  <si>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</si>
  <si>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</si>
  <si>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</si>
  <si>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</si>
  <si>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</si>
  <si>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</si>
  <si>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</si>
  <si>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</si>
  <si>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</si>
  <si>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</si>
  <si>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</si>
  <si>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</si>
  <si>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</si>
  <si>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</si>
  <si>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</si>
  <si>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</si>
  <si>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</si>
  <si>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</si>
  <si>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</si>
  <si>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</si>
  <si>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</si>
  <si>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</si>
  <si>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</si>
  <si>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</si>
  <si>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</si>
  <si>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</si>
  <si>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</si>
  <si>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</si>
  <si>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</si>
  <si>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</si>
  <si>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</si>
  <si>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</si>
  <si>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</si>
  <si>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</si>
  <si>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</si>
  <si>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</si>
  <si>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</si>
  <si>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</si>
  <si>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</si>
  <si>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</si>
  <si>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</si>
  <si>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</si>
  <si>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</si>
  <si>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</si>
  <si>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</si>
  <si>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</si>
  <si>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</si>
  <si>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</si>
  <si>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</si>
  <si>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</si>
  <si>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</si>
  <si>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</si>
  <si>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</si>
  <si>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</si>
  <si>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</si>
  <si>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</si>
  <si>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</si>
  <si>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</si>
  <si>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</si>
  <si>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</si>
  <si>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</si>
  <si>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</si>
  <si>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</si>
  <si>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</si>
  <si>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</si>
  <si>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</si>
  <si>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</si>
  <si>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</si>
  <si>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</si>
  <si>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</si>
  <si>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</si>
  <si>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</si>
  <si>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</si>
  <si>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</si>
  <si>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</si>
  <si>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</si>
  <si>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</si>
  <si>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</si>
  <si>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</si>
  <si>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</si>
  <si>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</si>
  <si>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</si>
  <si>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</si>
  <si>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</si>
  <si>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</si>
  <si>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</si>
  <si>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</si>
  <si>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</si>
  <si>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</si>
  <si>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</si>
  <si>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</si>
  <si>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</si>
  <si>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</si>
  <si>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</si>
  <si>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</si>
  <si>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</si>
  <si>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</si>
  <si>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</si>
  <si>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</si>
  <si>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</si>
  <si>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</si>
  <si>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</si>
  <si>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</si>
  <si>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</si>
  <si>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</si>
  <si>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</si>
  <si>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</si>
  <si>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</si>
  <si>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</si>
  <si>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</si>
  <si>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</si>
  <si>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</si>
  <si>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</si>
  <si>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</si>
  <si>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</si>
  <si>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</si>
  <si>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</si>
  <si>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</si>
  <si>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</si>
  <si>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</si>
  <si>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</si>
  <si>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</si>
  <si>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</si>
  <si>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</si>
  <si>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</si>
  <si>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</si>
  <si>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</si>
  <si>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</si>
  <si>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</si>
  <si>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</si>
  <si>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</si>
  <si>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</si>
  <si>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</si>
  <si>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</si>
  <si>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</si>
  <si>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</si>
  <si>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</si>
  <si>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</si>
  <si>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</si>
  <si>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</si>
  <si>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</si>
  <si>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</si>
  <si>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</si>
  <si>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</si>
  <si>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</si>
  <si>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</si>
  <si>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</si>
  <si>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</si>
  <si>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</si>
  <si>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</si>
  <si>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</si>
  <si>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</si>
  <si>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</si>
  <si>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</si>
  <si>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</si>
  <si>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</si>
  <si>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</si>
  <si>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</si>
  <si>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</si>
  <si>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</si>
  <si>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</si>
  <si>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</si>
  <si>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</si>
  <si>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</si>
  <si>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</si>
  <si>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</si>
  <si>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</si>
  <si>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</si>
  <si>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</si>
  <si>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</si>
  <si>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</si>
  <si>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</si>
  <si>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</si>
  <si>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</si>
  <si>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</si>
  <si>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</si>
  <si>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</si>
  <si>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</si>
  <si>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</si>
  <si>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</si>
  <si>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</si>
  <si>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</si>
  <si>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</si>
  <si>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</si>
  <si>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</si>
  <si>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</si>
  <si>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</si>
  <si>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</si>
  <si>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</si>
  <si>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</si>
  <si>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</si>
  <si>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</si>
  <si>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</si>
  <si>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</si>
  <si>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</si>
  <si>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</si>
  <si>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</si>
  <si>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</si>
  <si>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</si>
  <si>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</si>
  <si>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</si>
  <si>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</si>
  <si>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</si>
  <si>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</si>
  <si>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</si>
  <si>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</si>
  <si>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</si>
  <si>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</si>
  <si>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</si>
  <si>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</si>
  <si>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</si>
  <si>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</si>
  <si>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</si>
  <si>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</si>
  <si>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</si>
  <si>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</si>
  <si>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</si>
  <si>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</si>
  <si>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</si>
  <si>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</si>
  <si>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</si>
  <si>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</si>
  <si>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</si>
  <si>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</si>
  <si>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</si>
  <si>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</si>
  <si>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</si>
  <si>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</si>
  <si>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</si>
  <si>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</si>
  <si>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</si>
  <si>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</si>
  <si>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</si>
  <si>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</si>
  <si>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</si>
  <si>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</si>
  <si>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</si>
  <si>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</si>
  <si>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</si>
  <si>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</si>
  <si>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</si>
  <si>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</si>
  <si>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</si>
  <si>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</si>
  <si>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</si>
  <si>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</si>
  <si>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</si>
  <si>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</si>
  <si>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</si>
  <si>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</si>
  <si>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</si>
  <si>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</si>
  <si>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</si>
  <si>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</si>
  <si>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</si>
  <si>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</si>
  <si>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</si>
  <si>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</si>
  <si>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</si>
  <si>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</si>
  <si>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</si>
  <si>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</si>
  <si>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</si>
  <si>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</si>
  <si>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</si>
  <si>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</si>
  <si>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</si>
  <si>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</si>
  <si>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</si>
  <si>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</si>
  <si>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</si>
  <si>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</si>
  <si>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</si>
  <si>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</si>
  <si>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</si>
  <si>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</si>
  <si>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</si>
  <si>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</si>
  <si>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</si>
  <si>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</si>
  <si>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</si>
  <si>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</si>
  <si>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</si>
  <si>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</si>
  <si>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</si>
  <si>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</si>
  <si>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</si>
  <si>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</si>
  <si>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</si>
  <si>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</si>
  <si>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</si>
  <si>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</si>
  <si>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</si>
  <si>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</si>
  <si>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</si>
  <si>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</si>
  <si>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</si>
  <si>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</si>
  <si>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</si>
  <si>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</si>
  <si>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</si>
  <si>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</si>
  <si>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</si>
  <si>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</si>
  <si>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</si>
  <si>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</si>
  <si>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</si>
  <si>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</si>
  <si>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</si>
  <si>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</si>
  <si>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</si>
  <si>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</si>
  <si>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</si>
  <si>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</si>
  <si>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</si>
  <si>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</si>
  <si>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</si>
  <si>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</si>
  <si>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</si>
  <si>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</si>
  <si>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</si>
  <si>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</si>
  <si>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</si>
  <si>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</si>
  <si>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</si>
  <si>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</si>
  <si>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</si>
  <si>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</si>
  <si>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</si>
  <si>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</si>
  <si>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</si>
  <si>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</si>
  <si>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</si>
  <si>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</si>
  <si>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</si>
  <si>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</si>
  <si>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</si>
  <si>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</si>
  <si>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</si>
  <si>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</si>
  <si>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</si>
  <si>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</si>
  <si>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</si>
  <si>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</si>
  <si>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</si>
  <si>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</si>
  <si>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</si>
  <si>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</si>
  <si>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</si>
  <si>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</si>
  <si>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</si>
  <si>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</si>
  <si>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</si>
  <si>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</si>
  <si>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</si>
  <si>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</si>
  <si>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</si>
  <si>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</si>
  <si>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</si>
  <si>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</si>
  <si>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</si>
  <si>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</si>
  <si>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</si>
  <si>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</si>
  <si>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</si>
  <si>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</si>
  <si>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</si>
  <si>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</si>
  <si>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</si>
  <si>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</si>
  <si>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</si>
  <si>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</si>
  <si>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</si>
  <si>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</si>
  <si>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</si>
  <si>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</si>
  <si>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</si>
  <si>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</si>
  <si>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</si>
  <si>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</si>
  <si>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</si>
  <si>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</si>
  <si>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</si>
  <si>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</si>
  <si>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</si>
  <si>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</si>
  <si>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</si>
  <si>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</si>
  <si>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</si>
  <si>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</si>
  <si>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</si>
  <si>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</si>
  <si>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</si>
  <si>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</si>
  <si>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</si>
  <si>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</si>
  <si>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</si>
  <si>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</si>
  <si>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</si>
  <si>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</si>
  <si>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</si>
  <si>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</si>
  <si>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</si>
  <si>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</si>
  <si>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</si>
  <si>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</si>
  <si>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</si>
  <si>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</si>
  <si>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</si>
  <si>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</si>
  <si>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</si>
  <si>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</si>
  <si>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</si>
  <si>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</si>
  <si>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</si>
  <si>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</si>
  <si>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</si>
  <si>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</si>
  <si>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</si>
  <si>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</si>
  <si>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</si>
  <si>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</si>
  <si>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</si>
  <si>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</si>
  <si>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</si>
  <si>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</si>
  <si>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</si>
  <si>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</si>
  <si>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</si>
  <si>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</si>
  <si>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</si>
  <si>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</si>
  <si>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</si>
  <si>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</si>
  <si>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</si>
  <si>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</si>
  <si>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</si>
  <si>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</si>
  <si>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</si>
  <si>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</si>
  <si>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</si>
  <si>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</si>
  <si>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</si>
  <si>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</si>
  <si>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</si>
  <si>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</si>
  <si>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</si>
  <si>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</si>
  <si>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</si>
  <si>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</si>
  <si>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</si>
  <si>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</si>
  <si>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</si>
  <si>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</si>
  <si>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</si>
  <si>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</si>
  <si>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</si>
  <si>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</si>
  <si>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</si>
  <si>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</si>
  <si>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</si>
  <si>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</si>
  <si>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</si>
  <si>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</si>
  <si>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</si>
  <si>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</si>
  <si>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</si>
  <si>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</si>
  <si>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</si>
  <si>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</si>
  <si>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</si>
  <si>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</si>
  <si>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</si>
  <si>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</si>
  <si>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</si>
  <si>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</si>
  <si>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</si>
  <si>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</si>
  <si>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</si>
  <si>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</si>
  <si>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</si>
  <si>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</si>
  <si>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</si>
  <si>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</si>
  <si>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</si>
  <si>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</si>
  <si>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</si>
  <si>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</si>
  <si>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</si>
  <si>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</si>
  <si>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</si>
  <si>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</si>
  <si>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</si>
  <si>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</si>
  <si>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</si>
  <si>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</si>
  <si>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</si>
  <si>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</si>
  <si>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</si>
  <si>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</si>
  <si>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</si>
  <si>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</si>
  <si>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</si>
  <si>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</si>
  <si>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</si>
  <si>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</si>
  <si>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</si>
  <si>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</si>
  <si>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</si>
  <si>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</si>
  <si>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</si>
  <si>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</si>
  <si>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</si>
  <si>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</si>
  <si>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</si>
  <si>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</si>
  <si>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</si>
  <si>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</si>
  <si>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</si>
  <si>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</si>
  <si>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</si>
  <si>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</si>
  <si>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</si>
  <si>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</si>
  <si>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</si>
  <si>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</si>
  <si>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</si>
  <si>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</si>
  <si>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</si>
  <si>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</si>
  <si>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</si>
  <si>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</si>
  <si>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</si>
  <si>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</si>
  <si>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</si>
  <si>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</si>
  <si>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</si>
  <si>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</si>
  <si>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</si>
  <si>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</si>
  <si>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</si>
  <si>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</si>
  <si>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</si>
  <si>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</si>
  <si>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</si>
  <si>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</si>
  <si>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</si>
  <si>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</si>
  <si>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</si>
  <si>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</si>
  <si>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</si>
  <si>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</si>
  <si>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</si>
  <si>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</si>
  <si>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</si>
  <si>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</si>
  <si>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</si>
  <si>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</si>
  <si>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</si>
  <si>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</si>
  <si>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</si>
  <si>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</si>
  <si>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</si>
  <si>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</si>
  <si>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</si>
  <si>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</si>
  <si>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</si>
  <si>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</si>
  <si>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</si>
  <si>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</si>
  <si>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</si>
  <si>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</si>
  <si>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</si>
  <si>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</si>
  <si>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</si>
  <si>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</si>
  <si>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</si>
  <si>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</si>
  <si>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</si>
  <si>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</si>
  <si>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</si>
  <si>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</si>
  <si>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</si>
  <si>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</si>
  <si>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</si>
  <si>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</si>
  <si>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</si>
  <si>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</si>
  <si>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</si>
  <si>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</si>
  <si>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</si>
  <si>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</si>
  <si>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</si>
  <si>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</si>
  <si>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</si>
  <si>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</si>
  <si>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</si>
  <si>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</si>
  <si>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</si>
  <si>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</si>
  <si>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</si>
  <si>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</si>
  <si>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</si>
  <si>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</si>
  <si>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</si>
  <si>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</si>
  <si>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</si>
  <si>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</si>
  <si>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</si>
  <si>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</si>
  <si>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</si>
  <si>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</si>
  <si>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</si>
  <si>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</si>
  <si>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</si>
  <si>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</si>
  <si>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</si>
  <si>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</si>
  <si>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</si>
  <si>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</si>
  <si>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</si>
  <si>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</si>
  <si>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</si>
  <si>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</si>
  <si>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</si>
  <si>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</si>
  <si>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</si>
  <si>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</si>
  <si>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</si>
  <si>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</si>
  <si>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</si>
  <si>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</si>
  <si>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</si>
  <si>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</si>
  <si>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</si>
  <si>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</si>
  <si>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</si>
  <si>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</si>
  <si>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</si>
  <si>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</si>
  <si>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</si>
  <si>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</si>
  <si>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</si>
  <si>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</si>
  <si>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</si>
  <si>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</si>
  <si>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</si>
  <si>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</si>
  <si>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</si>
  <si>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</si>
  <si>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</si>
  <si>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</si>
  <si>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</si>
  <si>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</si>
  <si>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</si>
  <si>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</si>
  <si>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</si>
  <si>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</si>
  <si>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</si>
  <si>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</si>
  <si>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</si>
  <si>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</si>
  <si>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</si>
  <si>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</si>
  <si>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</si>
  <si>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</si>
  <si>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</si>
  <si>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</si>
  <si>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</si>
  <si>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</si>
  <si>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</si>
  <si>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</si>
  <si>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</si>
  <si>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</si>
  <si>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</si>
  <si>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</si>
  <si>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</si>
  <si>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</si>
  <si>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</si>
  <si>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</si>
  <si>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</si>
  <si>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</si>
  <si>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</si>
  <si>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</si>
  <si>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</si>
  <si>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</si>
  <si>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</si>
  <si>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</si>
  <si>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</si>
  <si>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</si>
  <si>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</si>
  <si>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</si>
  <si>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</si>
  <si>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</si>
  <si>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</si>
  <si>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</si>
  <si>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</si>
  <si>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</si>
  <si>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</si>
  <si>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</si>
  <si>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</si>
  <si>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</si>
  <si>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</si>
  <si>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</si>
  <si>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</si>
  <si>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</si>
  <si>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</si>
  <si>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</si>
  <si>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</si>
  <si>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</si>
  <si>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</si>
  <si>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</si>
  <si>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</si>
  <si>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</si>
  <si>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</si>
  <si>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</si>
  <si>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</si>
  <si>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</si>
  <si>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</si>
  <si>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</si>
  <si>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</si>
  <si>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</si>
  <si>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</si>
  <si>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</si>
  <si>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</si>
  <si>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</si>
  <si>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</si>
  <si>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</si>
  <si>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</si>
  <si>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</si>
  <si>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</si>
  <si>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</si>
  <si>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</si>
  <si>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</si>
  <si>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</si>
  <si>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</si>
  <si>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</si>
  <si>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</si>
  <si>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</si>
  <si>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</si>
  <si>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</si>
  <si>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</si>
  <si>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</si>
  <si>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</si>
  <si>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</si>
  <si>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</si>
  <si>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</si>
  <si>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</si>
  <si>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</si>
  <si>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</si>
  <si>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</si>
  <si>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</si>
  <si>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</si>
  <si>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</si>
  <si>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</si>
  <si>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</si>
  <si>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</si>
  <si>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</si>
  <si>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</si>
  <si>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</si>
  <si>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</si>
  <si>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</si>
  <si>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</si>
  <si>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</si>
  <si>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</si>
  <si>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</si>
  <si>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</si>
  <si>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</si>
  <si>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</si>
  <si>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</si>
  <si>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</si>
  <si>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</si>
  <si>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</si>
  <si>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</si>
  <si>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</si>
  <si>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</si>
  <si>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</si>
  <si>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</si>
  <si>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</si>
  <si>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</si>
  <si>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</si>
  <si>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</si>
  <si>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</si>
  <si>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</si>
  <si>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</si>
  <si>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</si>
  <si>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</si>
  <si>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</si>
  <si>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</si>
  <si>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</si>
  <si>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</si>
  <si>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</si>
  <si>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</si>
  <si>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</si>
  <si>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</si>
  <si>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</si>
  <si>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</si>
  <si>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</si>
  <si>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</si>
  <si>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</si>
  <si>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</si>
  <si>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</si>
  <si>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</si>
  <si>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</si>
  <si>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</si>
  <si>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</si>
  <si>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</si>
  <si>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</si>
  <si>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</si>
  <si>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</si>
  <si>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</si>
  <si>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</si>
  <si>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</si>
  <si>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</si>
  <si>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</si>
  <si>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</si>
  <si>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</si>
  <si>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</si>
  <si>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</si>
  <si>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</si>
  <si>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</si>
  <si>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</si>
  <si>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</si>
  <si>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</si>
  <si>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</si>
  <si>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</si>
  <si>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</si>
  <si>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</si>
  <si>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</si>
  <si>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</si>
  <si>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</si>
  <si>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</si>
  <si>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</si>
  <si>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</si>
  <si>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</si>
  <si>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</si>
  <si>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</si>
  <si>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</si>
  <si>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</si>
  <si>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</si>
  <si>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</si>
  <si>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</si>
  <si>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</si>
  <si>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</si>
  <si>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</si>
  <si>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</si>
  <si>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</si>
  <si>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</si>
  <si>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</si>
  <si>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</si>
  <si>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</si>
  <si>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</si>
  <si>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</si>
  <si>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</si>
  <si>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</si>
  <si>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</si>
  <si>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</si>
  <si>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</si>
  <si>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</si>
  <si>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</si>
  <si>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</si>
  <si>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</si>
  <si>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</si>
  <si>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</si>
  <si>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</si>
  <si>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</si>
  <si>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</si>
  <si>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</si>
  <si>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</si>
  <si>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</si>
  <si>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</si>
  <si>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</si>
  <si>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</si>
  <si>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</si>
  <si>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</si>
  <si>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</si>
  <si>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</si>
  <si>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</si>
  <si>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</si>
  <si>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</si>
  <si>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</si>
  <si>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</si>
  <si>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</si>
  <si>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</si>
  <si>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</si>
  <si>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</si>
  <si>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</si>
  <si>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</si>
  <si>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</si>
  <si>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</si>
  <si>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</si>
  <si>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</si>
  <si>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</si>
  <si>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</si>
  <si>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</si>
  <si>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</si>
  <si>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</si>
  <si>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</si>
  <si>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</si>
  <si>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</si>
  <si>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</si>
  <si>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</si>
  <si>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</si>
  <si>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</si>
  <si>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</si>
  <si>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</si>
  <si>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</si>
  <si>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</si>
  <si>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</si>
  <si>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</si>
  <si>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</si>
  <si>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</si>
  <si>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</si>
  <si>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</si>
  <si>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</si>
  <si>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</si>
  <si>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</si>
  <si>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</si>
  <si>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</si>
  <si>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</si>
  <si>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</si>
  <si>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</si>
  <si>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</si>
  <si>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</si>
  <si>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</si>
  <si>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</si>
  <si>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</si>
  <si>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</si>
  <si>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</si>
  <si>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</si>
  <si>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</si>
  <si>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</si>
  <si>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</si>
  <si>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</si>
  <si>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</si>
  <si>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</si>
  <si>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</si>
  <si>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</si>
  <si>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</si>
  <si>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</si>
  <si>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</si>
  <si>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</si>
  <si>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</si>
  <si>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</si>
  <si>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</si>
  <si>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</si>
  <si>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</si>
  <si>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</si>
  <si>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</si>
  <si>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</si>
  <si>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</si>
  <si>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</si>
  <si>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</si>
  <si>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</si>
  <si>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</si>
  <si>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</si>
  <si>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</si>
  <si>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</si>
  <si>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</si>
  <si>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</si>
  <si>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</si>
  <si>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</si>
  <si>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</si>
  <si>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</si>
  <si>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</si>
  <si>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</si>
  <si>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</si>
  <si>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</si>
  <si>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</si>
  <si>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</si>
  <si>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</si>
  <si>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</si>
  <si>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</si>
  <si>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</si>
  <si>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</si>
  <si>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</si>
  <si>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</si>
  <si>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</si>
  <si>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</si>
  <si>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</si>
  <si>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</si>
  <si>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</si>
  <si>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</si>
  <si>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</si>
  <si>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</si>
  <si>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</si>
  <si>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</si>
  <si>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</si>
  <si>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</si>
  <si>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</si>
  <si>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</si>
  <si>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</si>
  <si>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</si>
  <si>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</si>
  <si>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</si>
  <si>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</si>
  <si>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</si>
  <si>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</si>
  <si>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</si>
  <si>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</si>
  <si>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</si>
  <si>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</si>
  <si>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</si>
  <si>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</si>
  <si>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</si>
  <si>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</si>
  <si>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</si>
  <si>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</si>
  <si>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</si>
  <si>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</si>
  <si>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</si>
  <si>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</si>
  <si>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</si>
  <si>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</si>
  <si>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</si>
  <si>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</si>
  <si>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</si>
  <si>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</si>
  <si>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</si>
  <si>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</si>
  <si>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</si>
  <si>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</si>
  <si>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</si>
  <si>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</si>
  <si>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</si>
  <si>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</si>
  <si>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</si>
  <si>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</si>
  <si>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</si>
  <si>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</si>
  <si>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</si>
  <si>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</si>
  <si>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</si>
  <si>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</si>
  <si>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</si>
  <si>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</si>
  <si>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</si>
  <si>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</si>
  <si>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</si>
  <si>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</si>
  <si>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</si>
  <si>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</si>
  <si>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</si>
  <si>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</si>
  <si>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</si>
  <si>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</si>
  <si>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</si>
  <si>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</si>
  <si>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</si>
  <si>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</si>
  <si>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</si>
  <si>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</si>
  <si>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</si>
  <si>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</si>
  <si>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</si>
  <si>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</si>
  <si>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</si>
  <si>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</si>
  <si>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</si>
  <si>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</si>
  <si>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</si>
  <si>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</si>
  <si>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</si>
  <si>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</si>
  <si>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</si>
  <si>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</si>
  <si>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</si>
  <si>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</si>
  <si>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</si>
  <si>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</si>
  <si>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</si>
  <si>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</si>
  <si>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</si>
  <si>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</si>
  <si>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</si>
  <si>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</si>
  <si>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</si>
  <si>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</si>
  <si>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</si>
  <si>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</si>
  <si>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</si>
  <si>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</si>
  <si>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</si>
  <si>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</si>
  <si>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</si>
  <si>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</si>
  <si>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</si>
  <si>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</si>
  <si>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</si>
  <si>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</si>
  <si>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</si>
  <si>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</si>
  <si>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</si>
  <si>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</si>
  <si>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</si>
  <si>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</si>
  <si>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</si>
  <si>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</si>
  <si>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</si>
  <si>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</si>
  <si>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</si>
  <si>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</si>
  <si>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</si>
  <si>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</si>
  <si>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</si>
  <si>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</si>
  <si>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</si>
  <si>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</si>
  <si>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</si>
  <si>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</si>
  <si>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</si>
  <si>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</si>
  <si>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</si>
  <si>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</si>
  <si>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</si>
  <si>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</si>
  <si>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</si>
  <si>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</si>
  <si>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</si>
  <si>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</si>
  <si>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</si>
  <si>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</si>
  <si>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</si>
  <si>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</si>
  <si>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</si>
  <si>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</si>
  <si>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</si>
  <si>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</si>
  <si>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</si>
  <si>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</si>
  <si>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</si>
  <si>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</si>
  <si>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</si>
  <si>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</si>
  <si>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</si>
  <si>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</si>
  <si>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</si>
  <si>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</si>
  <si>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</si>
  <si>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</si>
  <si>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</si>
  <si>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</si>
  <si>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</si>
  <si>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</si>
  <si>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</si>
  <si>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</si>
  <si>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</si>
  <si>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</si>
  <si>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</si>
  <si>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</si>
  <si>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</si>
  <si>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</si>
  <si>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</si>
  <si>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</si>
  <si>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</si>
  <si>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</si>
  <si>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</si>
  <si>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</si>
  <si>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</si>
  <si>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</si>
  <si>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</si>
  <si>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</si>
  <si>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</si>
  <si>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</si>
  <si>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</si>
  <si>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</si>
  <si>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</si>
  <si>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</si>
  <si>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</si>
  <si>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</si>
  <si>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</si>
  <si>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</si>
  <si>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</si>
  <si>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</si>
  <si>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</si>
  <si>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</si>
  <si>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</si>
  <si>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</si>
  <si>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</si>
  <si>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</si>
  <si>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</si>
  <si>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</si>
  <si>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</si>
  <si>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</si>
  <si>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</si>
  <si>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</si>
  <si>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</si>
  <si>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</si>
  <si>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</si>
  <si>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</si>
  <si>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</si>
  <si>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</si>
  <si>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</si>
  <si>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</si>
  <si>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</si>
  <si>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</si>
  <si>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</si>
  <si>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</si>
  <si>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</si>
  <si>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</si>
  <si>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</si>
  <si>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</si>
  <si>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</si>
  <si>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</si>
  <si>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</si>
  <si>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</si>
  <si>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</si>
  <si>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</si>
  <si>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</si>
  <si>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</si>
  <si>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</si>
  <si>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</si>
  <si>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</si>
  <si>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</si>
  <si>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</si>
  <si>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</si>
  <si>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</si>
  <si>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</si>
  <si>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</si>
  <si>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</si>
  <si>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</si>
  <si>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</si>
  <si>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</si>
  <si>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</si>
  <si>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</si>
  <si>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</si>
  <si>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</si>
  <si>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</si>
  <si>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</si>
  <si>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</si>
  <si>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</si>
  <si>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</si>
  <si>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</si>
  <si>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</si>
  <si>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</si>
  <si>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</si>
  <si>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</si>
  <si>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</si>
  <si>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</si>
  <si>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</si>
  <si>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</si>
  <si>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</si>
  <si>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</si>
  <si>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</si>
  <si>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</si>
  <si>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</si>
  <si>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</si>
  <si>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</si>
  <si>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</si>
  <si>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</si>
  <si>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</si>
  <si>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</si>
  <si>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</si>
  <si>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</si>
  <si>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</si>
  <si>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</si>
  <si>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</si>
  <si>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</si>
  <si>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</si>
  <si>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</si>
  <si>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</si>
  <si>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</si>
  <si>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</si>
  <si>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</si>
  <si>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</si>
  <si>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</si>
  <si>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</si>
  <si>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</si>
  <si>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</si>
  <si>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</si>
  <si>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</si>
  <si>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</si>
  <si>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</si>
  <si>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</si>
  <si>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</si>
  <si>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</si>
  <si>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</si>
  <si>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</si>
  <si>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</si>
  <si>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</si>
  <si>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</si>
  <si>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</si>
  <si>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</si>
  <si>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</si>
  <si>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</si>
  <si>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</si>
  <si>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</si>
  <si>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</si>
  <si>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</si>
  <si>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</si>
  <si>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</si>
  <si>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</si>
  <si>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</si>
  <si>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</si>
  <si>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</si>
  <si>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</si>
  <si>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</si>
  <si>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</si>
  <si>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</si>
  <si>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</si>
  <si>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</si>
  <si>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</si>
  <si>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</si>
  <si>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</si>
  <si>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</si>
  <si>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</si>
  <si>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</si>
  <si>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</si>
  <si>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</si>
  <si>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</si>
  <si>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</si>
  <si>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</si>
  <si>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</si>
  <si>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</si>
  <si>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</si>
  <si>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</si>
  <si>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</si>
  <si>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</si>
  <si>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</si>
  <si>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</si>
  <si>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</si>
  <si>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</si>
  <si>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</si>
  <si>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</si>
  <si>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</si>
  <si>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</si>
  <si>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</si>
  <si>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</si>
  <si>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</si>
  <si>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</si>
  <si>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</si>
  <si>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</si>
  <si>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</si>
  <si>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</si>
  <si>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</si>
  <si>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</si>
  <si>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</si>
  <si>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</si>
  <si>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</si>
  <si>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</si>
  <si>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</si>
  <si>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</si>
  <si>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</si>
  <si>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</si>
  <si>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</si>
  <si>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</si>
  <si>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</si>
  <si>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</si>
  <si>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</si>
  <si>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</si>
  <si>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</si>
  <si>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</si>
  <si>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</si>
  <si>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</si>
  <si>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</si>
  <si>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</si>
  <si>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</si>
  <si>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</si>
  <si>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</si>
  <si>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</si>
  <si>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</si>
  <si>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</si>
  <si>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</si>
  <si>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</si>
  <si>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</si>
  <si>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</si>
  <si>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</si>
  <si>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</si>
  <si>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</si>
  <si>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</si>
  <si>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</si>
  <si>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</si>
  <si>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</si>
  <si>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</si>
  <si>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</si>
  <si>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</si>
  <si>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</si>
  <si>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</si>
  <si>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</si>
  <si>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</si>
  <si>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</si>
  <si>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</si>
  <si>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</si>
  <si>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</si>
  <si>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</si>
  <si>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</si>
  <si>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</si>
  <si>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</si>
  <si>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</si>
  <si>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</si>
  <si>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</si>
  <si>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</si>
  <si>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</si>
  <si>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</si>
  <si>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</si>
  <si>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</si>
  <si>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</si>
  <si>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</si>
  <si>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</si>
  <si>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</si>
  <si>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</si>
  <si>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</si>
  <si>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</si>
  <si>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</si>
  <si>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</si>
  <si>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</si>
  <si>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</si>
  <si>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</si>
  <si>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</si>
  <si>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</si>
  <si>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</si>
  <si>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</si>
  <si>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</si>
  <si>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</si>
  <si>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</si>
  <si>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</si>
  <si>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</si>
  <si>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</si>
  <si>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</si>
  <si>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</si>
  <si>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</si>
  <si>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</si>
  <si>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</si>
  <si>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</si>
  <si>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</si>
  <si>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</si>
  <si>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</si>
  <si>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</si>
  <si>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</si>
  <si>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</si>
  <si>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</si>
  <si>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</si>
  <si>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</si>
  <si>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</si>
  <si>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</si>
  <si>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</si>
  <si>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</si>
  <si>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</si>
  <si>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</si>
  <si>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</si>
  <si>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</si>
  <si>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</si>
  <si>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</si>
  <si>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</si>
  <si>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</si>
  <si>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</si>
  <si>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</si>
  <si>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</si>
  <si>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</si>
  <si>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</si>
  <si>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</si>
  <si>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</si>
  <si>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</si>
  <si>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</si>
  <si>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</si>
  <si>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</si>
  <si>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</si>
  <si>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</si>
  <si>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</si>
  <si>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</si>
  <si>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</si>
  <si>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</si>
  <si>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</si>
  <si>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</si>
  <si>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</si>
  <si>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</si>
  <si>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</si>
  <si>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</si>
  <si>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</si>
  <si>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</si>
  <si>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</si>
  <si>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</si>
  <si>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</si>
  <si>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</si>
  <si>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</si>
  <si>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</si>
  <si>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</si>
  <si>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</si>
  <si>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</si>
  <si>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</si>
  <si>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</si>
  <si>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</si>
  <si>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</si>
  <si>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</si>
  <si>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</si>
  <si>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</si>
  <si>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</si>
  <si>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</si>
  <si>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</si>
  <si>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</si>
  <si>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</si>
  <si>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</si>
  <si>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</si>
  <si>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</si>
  <si>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</si>
  <si>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</si>
  <si>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</si>
  <si>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</si>
  <si>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</si>
  <si>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</si>
  <si>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</si>
  <si>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</si>
  <si>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</si>
  <si>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</si>
  <si>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</si>
  <si>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</si>
  <si>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</si>
  <si>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</si>
  <si>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</si>
  <si>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</si>
  <si>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</si>
  <si>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</si>
  <si>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</si>
  <si>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</si>
  <si>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</si>
  <si>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</si>
  <si>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</si>
  <si>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</si>
  <si>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</si>
  <si>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</si>
  <si>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</si>
  <si>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</si>
  <si>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</si>
  <si>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</si>
  <si>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</si>
  <si>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</si>
  <si>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</si>
  <si>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</si>
  <si>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</si>
  <si>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</si>
  <si>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</si>
  <si>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</si>
  <si>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</si>
  <si>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</si>
  <si>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</si>
  <si>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</si>
  <si>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</si>
  <si>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</si>
  <si>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</si>
  <si>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</si>
  <si>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</si>
  <si>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</si>
  <si>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</si>
  <si>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</si>
  <si>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</si>
  <si>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</si>
  <si>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</si>
  <si>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</si>
  <si>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</si>
  <si>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</si>
  <si>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</si>
  <si>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</si>
  <si>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</si>
  <si>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</si>
  <si>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</si>
  <si>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</si>
  <si>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</si>
  <si>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</si>
  <si>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</si>
  <si>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</si>
  <si>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</si>
  <si>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</si>
  <si>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</si>
  <si>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</si>
  <si>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</si>
  <si>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</si>
  <si>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</si>
  <si>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</si>
  <si>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</si>
  <si>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</si>
  <si>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</si>
  <si>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</si>
  <si>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</si>
  <si>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</si>
  <si>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</si>
  <si>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</si>
  <si>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</si>
  <si>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</si>
  <si>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</si>
  <si>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</si>
  <si>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</si>
  <si>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</si>
  <si>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</si>
  <si>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</si>
  <si>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</si>
  <si>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</si>
  <si>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</si>
  <si>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</si>
  <si>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</si>
  <si>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</si>
  <si>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</si>
  <si>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</si>
  <si>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</si>
  <si>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</si>
  <si>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</si>
  <si>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</si>
  <si>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</si>
  <si>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</si>
  <si>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</si>
  <si>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</si>
  <si>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</si>
  <si>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</si>
  <si>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</si>
  <si>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</si>
  <si>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</si>
  <si>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</si>
  <si>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</si>
  <si>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</si>
  <si>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</si>
  <si>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</si>
  <si>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</si>
  <si>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</si>
  <si>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</si>
  <si>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</si>
  <si>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</si>
  <si>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</si>
  <si>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</si>
  <si>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</si>
  <si>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</si>
  <si>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</si>
  <si>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</si>
  <si>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</si>
  <si>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</si>
  <si>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</si>
  <si>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</si>
  <si>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</si>
  <si>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</si>
  <si>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</si>
  <si>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</si>
  <si>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</si>
  <si>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</si>
  <si>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</si>
  <si>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</si>
  <si>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</si>
  <si>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</si>
  <si>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</si>
  <si>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</si>
  <si>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</si>
  <si>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</si>
  <si>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</si>
  <si>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</si>
  <si>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</si>
  <si>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</si>
  <si>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</si>
  <si>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</si>
  <si>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</si>
  <si>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</si>
  <si>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</si>
  <si>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</si>
  <si>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</si>
  <si>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</si>
  <si>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</si>
  <si>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</si>
  <si>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</si>
  <si>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</si>
  <si>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</si>
  <si>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</si>
  <si>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</si>
  <si>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</si>
  <si>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</si>
  <si>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</si>
  <si>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</si>
  <si>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</si>
  <si>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</si>
  <si>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</si>
  <si>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</si>
  <si>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</si>
  <si>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</si>
  <si>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</si>
  <si>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</si>
  <si>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</si>
  <si>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</si>
  <si>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</si>
  <si>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</si>
  <si>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</si>
  <si>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</si>
  <si>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</si>
  <si>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</si>
  <si>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</si>
  <si>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</si>
  <si>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</si>
  <si>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</si>
  <si>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</si>
  <si>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</si>
  <si>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</si>
  <si>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</si>
  <si>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</si>
  <si>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</si>
  <si>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</si>
  <si>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</si>
  <si>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</si>
  <si>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</si>
  <si>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</si>
  <si>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</si>
  <si>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</si>
  <si>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</si>
  <si>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</si>
  <si>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</si>
  <si>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</si>
  <si>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</si>
  <si>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</si>
  <si>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</si>
  <si>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</si>
  <si>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</si>
  <si>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</si>
  <si>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</si>
  <si>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</si>
  <si>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</si>
  <si>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</si>
  <si>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</si>
  <si>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</si>
  <si>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</si>
  <si>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</si>
  <si>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</si>
  <si>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</si>
  <si>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</si>
  <si>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</si>
  <si>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</si>
  <si>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</si>
  <si>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</si>
  <si>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</si>
  <si>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</si>
  <si>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</si>
  <si>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</si>
  <si>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</si>
  <si>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</si>
  <si>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</si>
  <si>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</si>
  <si>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</si>
  <si>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</si>
  <si>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</si>
  <si>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</si>
  <si>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</si>
  <si>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</si>
  <si>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</si>
  <si>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</si>
  <si>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</si>
  <si>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</si>
  <si>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</si>
  <si>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</si>
  <si>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</si>
  <si>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</si>
  <si>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</si>
  <si>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</si>
  <si>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</si>
  <si>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</si>
  <si>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</si>
  <si>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</si>
  <si>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</si>
  <si>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</si>
  <si>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</si>
  <si>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</si>
  <si>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</si>
  <si>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</si>
  <si>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</si>
  <si>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</si>
  <si>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</si>
  <si>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</si>
  <si>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</si>
  <si>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</si>
  <si>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</si>
  <si>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</si>
  <si>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</si>
  <si>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</si>
  <si>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</si>
  <si>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</si>
  <si>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</si>
  <si>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</si>
  <si>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</si>
  <si>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</si>
  <si>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</si>
  <si>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</si>
  <si>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</si>
  <si>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</si>
  <si>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</si>
  <si>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</si>
  <si>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</si>
  <si>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</si>
  <si>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</si>
  <si>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</si>
  <si>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</si>
  <si>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</si>
  <si>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</si>
  <si>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</si>
  <si>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</si>
  <si>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</si>
  <si>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</si>
  <si>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</si>
  <si>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</si>
  <si>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</si>
  <si>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</si>
  <si>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</si>
  <si>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</si>
  <si>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</si>
  <si>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</si>
  <si>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</si>
  <si>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</si>
  <si>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</si>
  <si>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</si>
  <si>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</si>
  <si>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</si>
  <si>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</si>
  <si>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</si>
  <si>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</si>
  <si>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</si>
  <si>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</si>
  <si>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</si>
  <si>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</si>
  <si>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</si>
  <si>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</si>
  <si>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</si>
  <si>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</si>
  <si>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</si>
  <si>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</si>
  <si>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</si>
  <si>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</si>
  <si>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</si>
  <si>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</si>
  <si>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</si>
  <si>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</si>
  <si>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</si>
  <si>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</si>
  <si>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</si>
  <si>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</si>
  <si>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</si>
  <si>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</si>
  <si>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</si>
  <si>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</si>
  <si>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</si>
  <si>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</si>
  <si>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</si>
  <si>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</si>
  <si>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</si>
  <si>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</si>
  <si>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</si>
  <si>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</si>
  <si>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</si>
  <si>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</si>
  <si>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</si>
  <si>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</si>
  <si>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</si>
  <si>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</si>
  <si>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</si>
  <si>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</si>
  <si>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</si>
  <si>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</si>
  <si>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</si>
  <si>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</si>
  <si>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</si>
  <si>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</si>
  <si>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</si>
  <si>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</si>
  <si>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</si>
  <si>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</si>
  <si>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</si>
  <si>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</si>
  <si>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</si>
  <si>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</si>
  <si>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</si>
  <si>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</si>
  <si>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</si>
  <si>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</si>
  <si>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</si>
  <si>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</si>
  <si>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</si>
  <si>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</si>
  <si>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</si>
  <si>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</si>
  <si>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</si>
  <si>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</si>
  <si>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</si>
  <si>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</si>
  <si>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</si>
  <si>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</si>
  <si>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</si>
  <si>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</si>
  <si>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</si>
  <si>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</si>
  <si>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</si>
  <si>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</si>
  <si>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</si>
  <si>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</si>
  <si>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</si>
  <si>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</si>
  <si>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</si>
  <si>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</si>
  <si>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</si>
  <si>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</si>
  <si>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</si>
  <si>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</si>
  <si>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</si>
  <si>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</si>
  <si>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</si>
  <si>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</si>
  <si>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</si>
  <si>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</si>
  <si>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</si>
  <si>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</si>
  <si>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</si>
  <si>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</si>
  <si>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</si>
  <si>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</si>
  <si>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</si>
  <si>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</si>
  <si>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</si>
  <si>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</si>
  <si>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</si>
  <si>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</si>
  <si>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</si>
  <si>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</si>
  <si>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</si>
  <si>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</si>
  <si>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</si>
  <si>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</si>
  <si>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</si>
  <si>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</si>
  <si>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</si>
  <si>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</si>
  <si>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</si>
  <si>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</si>
  <si>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</si>
  <si>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</si>
  <si>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</si>
  <si>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</si>
  <si>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</si>
  <si>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</si>
  <si>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</si>
  <si>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</si>
  <si>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</si>
  <si>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</si>
  <si>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</si>
  <si>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</si>
  <si>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</si>
  <si>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</si>
  <si>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</si>
  <si>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</si>
  <si>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</si>
  <si>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</si>
  <si>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</si>
  <si>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</si>
  <si>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</si>
  <si>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</si>
  <si>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</si>
  <si>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</si>
  <si>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</si>
  <si>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</si>
  <si>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</si>
  <si>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</si>
  <si>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</si>
  <si>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</si>
  <si>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</si>
  <si>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</si>
  <si>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</si>
  <si>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</si>
  <si>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</si>
  <si>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</si>
  <si>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</si>
  <si>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</si>
  <si>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</si>
  <si>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</si>
  <si>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</si>
  <si>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</si>
  <si>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</si>
  <si>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</si>
  <si>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</si>
  <si>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</si>
  <si>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</si>
  <si>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</si>
  <si>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</si>
  <si>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</si>
  <si>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</si>
  <si>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</si>
  <si>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</si>
  <si>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</si>
  <si>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</si>
  <si>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</si>
  <si>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</si>
  <si>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</si>
  <si>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</si>
  <si>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</si>
  <si>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</si>
  <si>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</si>
  <si>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</si>
  <si>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</si>
  <si>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</si>
  <si>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</si>
  <si>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</si>
  <si>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</si>
  <si>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</si>
  <si>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</si>
  <si>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</si>
  <si>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</si>
  <si>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</si>
  <si>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</si>
  <si>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</si>
  <si>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</si>
  <si>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</si>
  <si>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</si>
  <si>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</si>
  <si>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</si>
  <si>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</si>
  <si>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</si>
  <si>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</si>
  <si>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</si>
  <si>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</si>
  <si>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</si>
  <si>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</si>
  <si>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</si>
  <si>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</si>
  <si>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</si>
  <si>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</si>
  <si>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</si>
  <si>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</si>
  <si>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</si>
  <si>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</si>
  <si>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</si>
  <si>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</si>
  <si>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</si>
  <si>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</si>
  <si>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</si>
  <si>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</si>
  <si>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</si>
  <si>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</si>
  <si>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</si>
  <si>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</si>
  <si>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</si>
  <si>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</si>
  <si>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</si>
  <si>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</si>
  <si>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</si>
  <si>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</si>
  <si>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</si>
  <si>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</si>
  <si>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</si>
  <si>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</si>
  <si>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</si>
  <si>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</si>
  <si>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</si>
  <si>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</si>
  <si>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</si>
  <si>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</si>
  <si>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</si>
  <si>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</si>
  <si>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</si>
  <si>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</si>
  <si>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</si>
  <si>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</si>
  <si>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</si>
  <si>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</si>
  <si>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</si>
  <si>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</si>
  <si>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</si>
  <si>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</si>
  <si>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</si>
  <si>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</si>
  <si>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</si>
  <si>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</si>
  <si>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</si>
  <si>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</si>
  <si>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</si>
  <si>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</si>
  <si>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</si>
  <si>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</si>
  <si>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</si>
  <si>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</si>
  <si>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</si>
  <si>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</si>
  <si>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</si>
  <si>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</si>
  <si>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</si>
  <si>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</si>
  <si>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</si>
  <si>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</si>
  <si>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</si>
  <si>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</si>
  <si>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</si>
  <si>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</si>
  <si>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</si>
  <si>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</si>
  <si>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</si>
  <si>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</si>
  <si>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</si>
  <si>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</si>
  <si>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</si>
  <si>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</si>
  <si>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</si>
  <si>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</si>
  <si>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</si>
  <si>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</si>
  <si>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</si>
  <si>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</si>
  <si>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</si>
  <si>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</si>
  <si>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</si>
  <si>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</si>
  <si>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</si>
  <si>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</si>
  <si>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</si>
  <si>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</si>
  <si>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</si>
  <si>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</si>
  <si>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</si>
  <si>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</si>
  <si>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</si>
  <si>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</si>
  <si>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</si>
  <si>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</si>
  <si>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</si>
  <si>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</si>
  <si>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</si>
  <si>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</si>
  <si>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</si>
  <si>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</si>
  <si>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</si>
  <si>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</si>
  <si>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</si>
  <si>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</si>
  <si>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</si>
  <si>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</si>
  <si>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</si>
  <si>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</si>
  <si>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</si>
  <si>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</si>
  <si>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</si>
  <si>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</si>
  <si>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</si>
  <si>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</si>
  <si>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</si>
  <si>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</si>
  <si>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</si>
  <si>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</si>
  <si>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</si>
  <si>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</si>
  <si>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</si>
  <si>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</si>
  <si>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</si>
  <si>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</si>
  <si>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</si>
  <si>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</si>
  <si>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</si>
  <si>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</si>
  <si>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</si>
  <si>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</si>
  <si>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</si>
  <si>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</si>
  <si>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</si>
  <si>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</si>
  <si>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</si>
  <si>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</si>
  <si>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</si>
  <si>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</si>
  <si>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</si>
  <si>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</si>
  <si>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</si>
  <si>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</si>
  <si>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</si>
  <si>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</si>
  <si>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</si>
  <si>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</si>
  <si>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</si>
  <si>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</si>
  <si>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</si>
  <si>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</si>
  <si>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</si>
  <si>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</si>
  <si>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</si>
  <si>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</si>
  <si>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</si>
  <si>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</si>
  <si>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</si>
  <si>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</si>
  <si>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</si>
  <si>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</si>
  <si>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</si>
  <si>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</si>
  <si>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</si>
  <si>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</si>
  <si>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</si>
  <si>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</si>
  <si>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</si>
  <si>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</si>
  <si>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</si>
  <si>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</si>
  <si>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</si>
  <si>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</si>
  <si>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</si>
  <si>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</si>
  <si>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</si>
  <si>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</si>
  <si>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</si>
  <si>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</si>
  <si>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</si>
  <si>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</si>
  <si>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</si>
  <si>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</si>
  <si>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</si>
  <si>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</si>
  <si>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</si>
  <si>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</si>
  <si>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</si>
  <si>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</si>
  <si>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</si>
  <si>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</si>
  <si>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</si>
  <si>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</si>
  <si>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</si>
  <si>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</si>
  <si>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</si>
  <si>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</si>
  <si>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</si>
  <si>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</si>
  <si>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</si>
  <si>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</si>
  <si>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</si>
  <si>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</si>
  <si>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</si>
  <si>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</si>
  <si>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</si>
  <si>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</si>
  <si>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</si>
  <si>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</si>
  <si>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</si>
  <si>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</si>
  <si>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</si>
  <si>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</si>
  <si>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</si>
  <si>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</si>
  <si>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</si>
  <si>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</si>
  <si>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</si>
  <si>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</si>
  <si>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</si>
  <si>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</si>
  <si>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</si>
  <si>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</si>
  <si>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</si>
  <si>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</si>
  <si>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</si>
  <si>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</si>
  <si>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</si>
  <si>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</si>
  <si>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</si>
  <si>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</si>
  <si>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</si>
  <si>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</si>
  <si>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</si>
  <si>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</si>
  <si>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</si>
  <si>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</si>
  <si>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</si>
  <si>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</si>
  <si>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</si>
  <si>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</si>
  <si>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</si>
  <si>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</si>
  <si>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</si>
  <si>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</si>
  <si>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</si>
  <si>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</si>
  <si>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</si>
  <si>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</si>
  <si>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</si>
  <si>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</si>
  <si>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</si>
  <si>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</si>
  <si>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</si>
  <si>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</si>
  <si>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</si>
  <si>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</si>
  <si>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</si>
  <si>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</si>
  <si>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</si>
  <si>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</si>
  <si>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</si>
  <si>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</si>
  <si>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</si>
  <si>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</si>
  <si>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</si>
  <si>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</si>
  <si>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</si>
  <si>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</si>
  <si>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</si>
  <si>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</si>
  <si>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</si>
  <si>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</si>
  <si>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</si>
  <si>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</si>
  <si>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</si>
  <si>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</si>
  <si>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</si>
  <si>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</si>
  <si>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</si>
  <si>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</si>
  <si>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</si>
  <si>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</si>
  <si>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</si>
  <si>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</si>
  <si>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</si>
  <si>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</si>
  <si>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</si>
  <si>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</si>
  <si>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</si>
  <si>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</si>
  <si>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</si>
  <si>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</si>
  <si>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</si>
  <si>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</si>
  <si>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</si>
  <si>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</si>
  <si>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</si>
  <si>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</si>
  <si>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</si>
  <si>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</si>
  <si>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</si>
  <si>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</si>
  <si>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</si>
  <si>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</si>
  <si>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</si>
  <si>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</si>
  <si>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</si>
  <si>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</si>
  <si>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</si>
  <si>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</si>
  <si>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</si>
  <si>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</si>
  <si>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</si>
  <si>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</si>
  <si>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</si>
  <si>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</si>
  <si>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</si>
  <si>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</si>
  <si>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</si>
  <si>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</si>
  <si>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</si>
  <si>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</si>
  <si>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</si>
  <si>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</si>
  <si>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</si>
  <si>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</si>
  <si>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</si>
  <si>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</si>
  <si>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</si>
  <si>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</si>
  <si>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</si>
  <si>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</si>
  <si>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</si>
  <si>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</si>
  <si>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</si>
  <si>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</si>
  <si>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</si>
  <si>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</si>
  <si>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</si>
  <si>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</si>
  <si>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</si>
  <si>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</si>
  <si>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</si>
  <si>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</si>
  <si>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</si>
  <si>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</si>
  <si>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</si>
  <si>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</si>
  <si>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</si>
  <si>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</si>
  <si>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</si>
  <si>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</si>
  <si>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</si>
  <si>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</si>
  <si>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</si>
  <si>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</si>
  <si>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</si>
  <si>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</si>
  <si>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</si>
  <si>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</si>
  <si>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</si>
  <si>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</si>
  <si>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</si>
  <si>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</si>
  <si>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</si>
  <si>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</si>
  <si>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</si>
  <si>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</si>
  <si>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</si>
  <si>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</si>
  <si>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</si>
  <si>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</si>
  <si>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</si>
  <si>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</si>
  <si>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</si>
  <si>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</si>
  <si>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</si>
  <si>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</si>
  <si>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</si>
  <si>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</si>
  <si>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</si>
  <si>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</si>
  <si>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</si>
  <si>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</si>
  <si>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</si>
  <si>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</si>
  <si>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</si>
  <si>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</si>
  <si>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</si>
  <si>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</si>
  <si>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</si>
  <si>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</si>
  <si>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</si>
  <si>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</si>
  <si>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</si>
  <si>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</si>
  <si>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</si>
  <si>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</si>
  <si>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</si>
  <si>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</si>
  <si>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</si>
  <si>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</si>
  <si>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</si>
  <si>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</si>
  <si>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</si>
  <si>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</si>
  <si>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</si>
  <si>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</si>
  <si>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</si>
  <si>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</si>
  <si>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</si>
  <si>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</si>
  <si>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</si>
  <si>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</si>
  <si>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</si>
  <si>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</si>
  <si>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</si>
  <si>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</si>
  <si>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</si>
  <si>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</si>
  <si>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</si>
  <si>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</si>
  <si>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</si>
  <si>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</si>
  <si>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</si>
  <si>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</si>
  <si>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</si>
  <si>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</si>
  <si>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</si>
  <si>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</si>
  <si>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</si>
  <si>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</si>
  <si>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</si>
  <si>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</si>
  <si>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</si>
  <si>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</si>
  <si>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</si>
  <si>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</si>
  <si>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</si>
  <si>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</si>
  <si>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</si>
  <si>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</si>
  <si>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</si>
  <si>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</si>
  <si>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</si>
  <si>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</si>
  <si>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</si>
  <si>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</si>
  <si>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</si>
  <si>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</si>
  <si>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</si>
  <si>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</si>
  <si>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</si>
  <si>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</si>
  <si>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</si>
  <si>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</si>
  <si>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</si>
  <si>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</si>
  <si>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</si>
  <si>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</si>
  <si>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</si>
  <si>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</si>
  <si>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</si>
  <si>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</si>
  <si>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</si>
  <si>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</si>
  <si>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</si>
  <si>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</si>
  <si>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</si>
  <si>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</si>
  <si>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</si>
  <si>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</si>
  <si>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</si>
  <si>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</si>
  <si>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</si>
  <si>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</si>
  <si>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</si>
  <si>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</si>
  <si>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</si>
  <si>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</si>
  <si>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</si>
  <si>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</si>
  <si>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</si>
  <si>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</si>
  <si>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</si>
  <si>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</si>
  <si>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</si>
  <si>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</si>
  <si>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</si>
  <si>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</si>
  <si>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</si>
  <si>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</si>
  <si>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</si>
  <si>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</si>
  <si>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</si>
  <si>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</si>
  <si>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</si>
  <si>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</si>
  <si>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</si>
  <si>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</si>
  <si>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</si>
  <si>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</si>
  <si>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</si>
  <si>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</si>
  <si>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</si>
  <si>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</si>
  <si>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</si>
  <si>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</si>
  <si>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</si>
  <si>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</si>
  <si>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</si>
  <si>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</si>
  <si>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</si>
  <si>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</si>
  <si>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</si>
  <si>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</si>
  <si>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</si>
  <si>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</si>
  <si>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</si>
  <si>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</si>
  <si>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</si>
  <si>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</si>
  <si>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</si>
  <si>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</si>
  <si>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</si>
  <si>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</si>
  <si>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</si>
  <si>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</si>
  <si>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</si>
  <si>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</si>
  <si>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</si>
  <si>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</si>
  <si>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</si>
  <si>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</si>
  <si>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</si>
  <si>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</si>
  <si>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</si>
  <si>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</si>
  <si>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</si>
  <si>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</si>
  <si>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</si>
  <si>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</si>
  <si>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</si>
  <si>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</si>
  <si>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</si>
  <si>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</si>
  <si>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</si>
  <si>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</si>
  <si>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</si>
  <si>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</si>
  <si>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</si>
  <si>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</si>
  <si>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</si>
  <si>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</si>
  <si>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</si>
  <si>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</si>
  <si>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</si>
  <si>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</si>
  <si>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</si>
  <si>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</si>
  <si>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</si>
  <si>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</si>
  <si>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</si>
  <si>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</si>
  <si>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</si>
  <si>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</si>
  <si>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</si>
  <si>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</si>
  <si>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</si>
  <si>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</si>
  <si>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</si>
  <si>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</si>
  <si>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</si>
  <si>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</si>
  <si>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</si>
  <si>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</si>
  <si>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</si>
  <si>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</si>
  <si>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</si>
  <si>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</si>
  <si>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</si>
  <si>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</si>
  <si>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</si>
  <si>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</si>
  <si>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</si>
  <si>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</si>
  <si>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</si>
  <si>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</si>
  <si>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</si>
  <si>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</si>
  <si>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</si>
  <si>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</si>
  <si>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</si>
  <si>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</si>
  <si>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</si>
  <si>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</si>
  <si>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</si>
  <si>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</si>
  <si>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</si>
  <si>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</si>
  <si>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</si>
  <si>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</si>
  <si>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</si>
  <si>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</si>
  <si>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</si>
  <si>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</si>
  <si>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</si>
  <si>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</si>
  <si>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</si>
  <si>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</si>
  <si>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</si>
  <si>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</si>
  <si>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</si>
  <si>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</si>
  <si>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</si>
  <si>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</si>
  <si>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</si>
  <si>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</si>
  <si>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</si>
  <si>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</si>
  <si>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</si>
  <si>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</si>
  <si>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</si>
  <si>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</si>
  <si>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</si>
  <si>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</si>
  <si>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</si>
  <si>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</si>
  <si>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</si>
  <si>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</si>
  <si>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</si>
  <si>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</si>
  <si>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</si>
  <si>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</si>
  <si>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</si>
  <si>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</si>
  <si>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</si>
  <si>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</si>
  <si>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</si>
  <si>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</si>
  <si>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</si>
  <si>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</si>
  <si>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</si>
  <si>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</si>
  <si>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</si>
  <si>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</si>
  <si>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</si>
  <si>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</si>
  <si>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</si>
  <si>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</si>
  <si>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</si>
  <si>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</si>
  <si>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</si>
  <si>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</si>
  <si>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</si>
  <si>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</si>
  <si>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</si>
  <si>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</si>
  <si>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</si>
  <si>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</si>
  <si>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</si>
  <si>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</si>
  <si>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</si>
  <si>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</si>
  <si>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</si>
  <si>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</si>
  <si>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</si>
  <si>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</si>
  <si>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</si>
  <si>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</si>
  <si>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</si>
  <si>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</si>
  <si>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</si>
  <si>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</si>
  <si>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</si>
  <si>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</si>
  <si>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</si>
  <si>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</si>
  <si>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</si>
  <si>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</si>
  <si>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</si>
  <si>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</si>
  <si>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</si>
  <si>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</si>
  <si>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</si>
  <si>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</si>
  <si>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</si>
  <si>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</si>
  <si>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</si>
  <si>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</si>
  <si>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</si>
  <si>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</si>
  <si>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</si>
  <si>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</si>
  <si>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</si>
  <si>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</si>
  <si>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</si>
  <si>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</si>
  <si>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</si>
  <si>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</si>
  <si>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</si>
  <si>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</si>
  <si>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</si>
  <si>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</si>
  <si>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</si>
  <si>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</si>
  <si>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</si>
  <si>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</si>
  <si>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</si>
  <si>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</si>
  <si>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</si>
  <si>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</si>
  <si>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</si>
  <si>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</si>
  <si>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</si>
  <si>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</si>
  <si>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</si>
  <si>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</si>
  <si>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</si>
  <si>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</si>
  <si>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</si>
  <si>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</si>
  <si>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</si>
  <si>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</si>
  <si>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</si>
  <si>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</si>
  <si>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</si>
  <si>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</si>
  <si>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</si>
  <si>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</si>
  <si>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</si>
  <si>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</si>
  <si>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</si>
  <si>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</si>
  <si>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</si>
  <si>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</si>
  <si>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</si>
  <si>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</si>
  <si>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</si>
  <si>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</si>
  <si>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</si>
  <si>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</si>
  <si>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</si>
  <si>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</si>
  <si>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</si>
  <si>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</si>
  <si>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</si>
  <si>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</si>
  <si>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</si>
  <si>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</si>
  <si>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</si>
  <si>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</si>
  <si>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</si>
  <si>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</si>
  <si>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</si>
  <si>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</si>
  <si>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</si>
  <si>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</si>
  <si>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</si>
  <si>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</si>
  <si>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</si>
  <si>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</si>
  <si>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</si>
  <si>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</si>
  <si>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</si>
  <si>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</si>
  <si>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</si>
  <si>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</si>
  <si>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</si>
  <si>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</si>
  <si>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</si>
  <si>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</si>
  <si>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</si>
  <si>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</si>
  <si>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</si>
  <si>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</si>
  <si>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</si>
  <si>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</si>
  <si>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</si>
  <si>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</si>
  <si>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</si>
  <si>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</si>
  <si>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</si>
  <si>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</si>
  <si>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</si>
  <si>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</si>
  <si>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</si>
  <si>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</si>
  <si>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</si>
  <si>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</si>
  <si>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</si>
  <si>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</si>
  <si>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</si>
  <si>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</si>
  <si>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</si>
  <si>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</si>
  <si>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</si>
  <si>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</si>
  <si>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</si>
  <si>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</si>
  <si>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</si>
  <si>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</si>
  <si>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</si>
  <si>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</si>
  <si>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</si>
  <si>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</si>
  <si>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</si>
  <si>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</si>
  <si>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</si>
  <si>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</si>
  <si>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</si>
  <si>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</si>
  <si>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</si>
  <si>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</si>
  <si>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</si>
  <si>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</si>
  <si>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</si>
  <si>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</si>
  <si>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</si>
  <si>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</si>
  <si>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</si>
  <si>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</si>
  <si>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</si>
  <si>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</si>
  <si>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</si>
  <si>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</si>
  <si>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</si>
  <si>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</si>
  <si>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</si>
  <si>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</si>
  <si>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</si>
  <si>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</si>
  <si>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</si>
  <si>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</si>
  <si>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</si>
  <si>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</si>
  <si>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</si>
  <si>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</si>
  <si>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</si>
  <si>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</si>
  <si>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</si>
  <si>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</si>
  <si>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</si>
  <si>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</si>
  <si>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</si>
  <si>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</si>
  <si>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</si>
  <si>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</si>
  <si>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</si>
  <si>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</si>
  <si>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</si>
  <si>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</si>
  <si>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</si>
  <si>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</si>
  <si>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</si>
  <si>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</si>
  <si>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</si>
  <si>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</si>
  <si>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</si>
  <si>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</si>
  <si>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</si>
  <si>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</si>
  <si>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</si>
  <si>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</si>
  <si>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</si>
  <si>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</si>
  <si>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</si>
  <si>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</si>
  <si>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</si>
  <si>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</si>
  <si>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</si>
  <si>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</si>
  <si>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</si>
  <si>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</si>
  <si>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</si>
  <si>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</si>
  <si>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</si>
  <si>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</si>
  <si>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</si>
  <si>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</si>
  <si>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</si>
  <si>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</si>
  <si>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</si>
  <si>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</si>
  <si>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</si>
  <si>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</si>
  <si>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</si>
  <si>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</si>
  <si>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</si>
  <si>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</si>
  <si>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</si>
  <si>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</si>
  <si>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</si>
  <si>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</si>
  <si>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</si>
  <si>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</si>
  <si>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</si>
  <si>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</si>
  <si>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</si>
  <si>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</si>
  <si>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</si>
  <si>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</si>
  <si>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</si>
  <si>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</si>
  <si>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</si>
  <si>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</si>
  <si>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</si>
  <si>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</si>
  <si>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</si>
  <si>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</si>
  <si>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</si>
  <si>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</si>
  <si>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</si>
  <si>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</si>
  <si>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</si>
  <si>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</si>
  <si>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</si>
  <si>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</si>
  <si>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</si>
  <si>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</si>
  <si>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</si>
  <si>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</si>
  <si>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</si>
  <si>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</si>
  <si>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</si>
  <si>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</si>
  <si>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</si>
  <si>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</si>
  <si>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</si>
  <si>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</si>
  <si>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</si>
  <si>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</si>
  <si>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</si>
  <si>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</si>
  <si>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</si>
  <si>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</si>
  <si>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</si>
  <si>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</si>
  <si>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</si>
  <si>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</si>
  <si>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</si>
  <si>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</si>
  <si>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</si>
  <si>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</si>
  <si>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</si>
  <si>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</si>
  <si>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</si>
  <si>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</si>
  <si>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</si>
  <si>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</si>
  <si>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</si>
  <si>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</si>
  <si>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</si>
  <si>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</si>
  <si>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</si>
  <si>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</si>
  <si>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</si>
  <si>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</si>
  <si>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</si>
  <si>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</si>
  <si>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</si>
  <si>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</si>
  <si>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</si>
  <si>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</si>
  <si>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</si>
  <si>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</si>
  <si>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</si>
  <si>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</si>
  <si>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</si>
  <si>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</si>
  <si>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</si>
  <si>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</si>
  <si>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</si>
  <si>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</si>
  <si>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</si>
  <si>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</si>
  <si>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</si>
  <si>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</si>
  <si>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</si>
  <si>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</si>
  <si>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</si>
  <si>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</si>
  <si>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</si>
  <si>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</si>
  <si>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</si>
  <si>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</si>
  <si>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</si>
  <si>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</si>
  <si>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</si>
  <si>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</si>
  <si>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</si>
  <si>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</si>
  <si>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</si>
  <si>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</si>
  <si>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</si>
  <si>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</si>
  <si>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</si>
  <si>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</si>
  <si>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</si>
  <si>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</si>
  <si>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</si>
  <si>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</si>
  <si>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</si>
  <si>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</si>
  <si>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</si>
  <si>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</si>
  <si>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</si>
  <si>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</si>
  <si>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</si>
  <si>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</si>
  <si>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</si>
  <si>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</si>
  <si>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</si>
  <si>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</si>
  <si>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</si>
  <si>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</si>
  <si>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</si>
  <si>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</si>
  <si>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</si>
  <si>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</si>
  <si>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</si>
  <si>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</si>
  <si>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</si>
  <si>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</si>
  <si>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</si>
  <si>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</si>
  <si>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</si>
  <si>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</si>
  <si>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</si>
  <si>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</si>
  <si>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</si>
  <si>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</si>
  <si>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</si>
  <si>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</si>
  <si>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</si>
  <si>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</si>
  <si>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</si>
  <si>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</si>
  <si>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</si>
  <si>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</si>
  <si>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</si>
  <si>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</si>
  <si>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</si>
  <si>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</si>
  <si>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</si>
  <si>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</si>
  <si>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</si>
  <si>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</si>
  <si>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</si>
  <si>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</si>
  <si>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</si>
  <si>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</si>
  <si>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</si>
  <si>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</si>
  <si>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</si>
  <si>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</si>
  <si>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</si>
  <si>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</si>
  <si>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</si>
  <si>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</si>
  <si>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</si>
  <si>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</si>
  <si>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</si>
  <si>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</si>
  <si>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</si>
  <si>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</si>
  <si>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</si>
  <si>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</si>
  <si>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</si>
  <si>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</si>
  <si>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</si>
  <si>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</si>
  <si>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</si>
  <si>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</si>
  <si>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</si>
  <si>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</si>
  <si>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</si>
  <si>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</si>
  <si>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</si>
  <si>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</si>
  <si>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</si>
  <si>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</si>
  <si>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</si>
  <si>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</si>
  <si>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</si>
  <si>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</si>
  <si>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</si>
  <si>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</si>
  <si>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</si>
  <si>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</si>
  <si>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</si>
  <si>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</si>
  <si>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</si>
  <si>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</si>
  <si>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</si>
  <si>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</si>
  <si>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</si>
  <si>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</si>
  <si>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</si>
  <si>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</si>
  <si>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</si>
  <si>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</si>
  <si>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</si>
  <si>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</si>
  <si>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</si>
  <si>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</si>
  <si>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</si>
  <si>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</si>
  <si>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</si>
  <si>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</si>
  <si>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</si>
  <si>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</si>
  <si>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</si>
  <si>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</si>
  <si>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</si>
  <si>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</si>
  <si>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</si>
  <si>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</si>
  <si>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</si>
  <si>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</si>
  <si>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</si>
  <si>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</si>
  <si>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</si>
  <si>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</si>
  <si>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</si>
  <si>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</si>
  <si>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</si>
  <si>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</si>
  <si>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</si>
  <si>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</si>
  <si>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</si>
  <si>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</si>
  <si>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</si>
  <si>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</si>
  <si>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</si>
  <si>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</si>
  <si>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</si>
  <si>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</si>
  <si>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</si>
  <si>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</si>
  <si>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</si>
  <si>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</si>
  <si>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</si>
  <si>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</si>
  <si>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</si>
  <si>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</si>
  <si>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</si>
  <si>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</si>
  <si>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</si>
  <si>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</si>
  <si>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</si>
  <si>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</si>
  <si>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</si>
  <si>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</si>
  <si>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</si>
  <si>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</si>
  <si>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</si>
  <si>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</si>
  <si>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</si>
  <si>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</si>
  <si>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</si>
  <si>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</si>
  <si>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</si>
  <si>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</si>
  <si>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</si>
  <si>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</si>
  <si>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</si>
  <si>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</si>
  <si>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</si>
  <si>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</si>
  <si>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</si>
  <si>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</si>
  <si>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</si>
  <si>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</si>
  <si>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</si>
  <si>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</si>
  <si>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</si>
  <si>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</si>
  <si>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</si>
  <si>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</si>
  <si>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</si>
  <si>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</si>
  <si>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</si>
  <si>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</si>
  <si>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</si>
  <si>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</si>
  <si>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</si>
  <si>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</si>
  <si>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</si>
  <si>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</si>
  <si>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</si>
  <si>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</si>
  <si>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</si>
  <si>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</si>
  <si>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</si>
  <si>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</si>
  <si>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</si>
  <si>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</si>
  <si>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</si>
  <si>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</si>
  <si>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</si>
  <si>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</si>
  <si>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</si>
  <si>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</si>
  <si>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</si>
  <si>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</si>
  <si>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</si>
  <si>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</si>
  <si>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</si>
  <si>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</si>
  <si>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</si>
  <si>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</si>
  <si>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</si>
  <si>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</si>
  <si>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</si>
  <si>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</si>
  <si>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</si>
  <si>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</si>
  <si>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</si>
  <si>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</si>
  <si>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</si>
  <si>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</si>
  <si>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</si>
  <si>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</si>
  <si>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</si>
  <si>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</si>
  <si>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</si>
  <si>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</si>
  <si>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</si>
  <si>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</si>
  <si>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</si>
  <si>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</si>
  <si>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</si>
  <si>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</si>
  <si>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</si>
  <si>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</si>
  <si>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</si>
  <si>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</si>
  <si>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</si>
  <si>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</si>
  <si>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</si>
  <si>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</si>
  <si>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</si>
  <si>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</si>
  <si>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</si>
  <si>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</si>
  <si>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</si>
  <si>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</si>
  <si>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</si>
  <si>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</si>
  <si>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</si>
  <si>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</si>
  <si>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</si>
  <si>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</si>
  <si>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</si>
  <si>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</si>
  <si>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</si>
  <si>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</si>
  <si>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</si>
  <si>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</si>
  <si>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</si>
  <si>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</si>
  <si>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</si>
  <si>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</si>
  <si>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</si>
  <si>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</si>
  <si>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</si>
  <si>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</si>
  <si>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</si>
  <si>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</si>
  <si>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</si>
  <si>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</si>
  <si>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</si>
  <si>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</si>
  <si>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</si>
  <si>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</si>
  <si>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</si>
  <si>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</si>
  <si>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</si>
  <si>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</si>
  <si>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</si>
  <si>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</si>
  <si>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</si>
  <si>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</si>
  <si>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</si>
  <si>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</si>
  <si>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</si>
  <si>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</si>
  <si>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</si>
  <si>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</si>
  <si>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</si>
  <si>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</si>
  <si>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</si>
  <si>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</si>
  <si>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</si>
  <si>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</si>
  <si>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</si>
  <si>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</si>
  <si>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</si>
  <si>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</si>
  <si>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</si>
  <si>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</si>
  <si>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</si>
  <si>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</si>
  <si>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</si>
  <si>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</si>
  <si>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</si>
  <si>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</si>
  <si>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</si>
  <si>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</si>
  <si>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</si>
  <si>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</si>
  <si>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</si>
  <si>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</si>
  <si>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</si>
  <si>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</si>
  <si>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</si>
  <si>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</si>
  <si>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</si>
  <si>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</si>
  <si>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</si>
  <si>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</si>
  <si>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</si>
  <si>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</si>
  <si>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</si>
  <si>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</si>
  <si>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</si>
  <si>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</si>
  <si>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</si>
  <si>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</si>
  <si>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</si>
  <si>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</si>
  <si>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</si>
  <si>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</si>
  <si>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</si>
  <si>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</si>
  <si>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</si>
  <si>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</si>
  <si>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</si>
  <si>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</si>
  <si>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</si>
  <si>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</si>
  <si>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</si>
  <si>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</si>
  <si>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</si>
  <si>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</si>
  <si>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</si>
  <si>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</si>
  <si>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</si>
  <si>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</si>
  <si>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</si>
  <si>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</si>
  <si>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</si>
  <si>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</si>
  <si>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</si>
  <si>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</si>
  <si>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</si>
  <si>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</si>
  <si>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</si>
  <si>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</si>
  <si>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</si>
  <si>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</si>
  <si>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</si>
  <si>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</si>
  <si>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</si>
  <si>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</si>
  <si>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</si>
  <si>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</si>
  <si>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</si>
  <si>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</si>
  <si>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</si>
  <si>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</si>
  <si>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</si>
  <si>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</si>
  <si>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</si>
  <si>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</si>
  <si>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</si>
  <si>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</si>
  <si>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</si>
  <si>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</si>
  <si>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</si>
  <si>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</si>
  <si>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</si>
  <si>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</si>
  <si>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</si>
  <si>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</si>
  <si>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</si>
  <si>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</si>
  <si>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</si>
  <si>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</si>
  <si>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</si>
  <si>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</si>
  <si>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</si>
  <si>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</si>
  <si>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</si>
  <si>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</si>
  <si>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</si>
  <si>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</si>
  <si>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</si>
  <si>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</si>
  <si>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</si>
  <si>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</si>
  <si>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</si>
  <si>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</si>
  <si>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</si>
  <si>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</si>
  <si>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</si>
  <si>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</si>
  <si>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</si>
  <si>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</si>
  <si>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</si>
  <si>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</si>
  <si>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</si>
  <si>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</si>
  <si>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</si>
  <si>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</si>
  <si>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</si>
  <si>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</si>
  <si>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</si>
  <si>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</si>
  <si>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</si>
  <si>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</si>
  <si>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</si>
  <si>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</si>
  <si>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</si>
  <si>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</si>
  <si>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</si>
  <si>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</si>
  <si>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</si>
  <si>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</si>
  <si>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</si>
  <si>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</si>
  <si>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</si>
  <si>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</si>
  <si>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</si>
  <si>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</si>
  <si>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</si>
  <si>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</si>
  <si>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</si>
  <si>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</si>
  <si>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</si>
  <si>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</si>
  <si>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</si>
  <si>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</si>
  <si>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</si>
  <si>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</si>
  <si>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</si>
  <si>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</si>
  <si>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</si>
  <si>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</si>
  <si>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</si>
  <si>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</si>
  <si>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</si>
  <si>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</si>
  <si>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</si>
  <si>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</si>
  <si>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</si>
  <si>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</si>
  <si>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</si>
  <si>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</si>
  <si>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</si>
  <si>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</si>
  <si>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</si>
  <si>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</si>
  <si>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</si>
  <si>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</si>
  <si>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</si>
  <si>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</si>
  <si>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</si>
  <si>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</si>
  <si>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</si>
  <si>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</si>
  <si>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</si>
  <si>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</si>
  <si>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</si>
  <si>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</si>
  <si>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</si>
  <si>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</si>
  <si>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</si>
  <si>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</si>
  <si>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</si>
  <si>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</si>
  <si>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</si>
  <si>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</si>
  <si>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</si>
  <si>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</si>
  <si>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</si>
  <si>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</si>
  <si>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</si>
  <si>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</si>
  <si>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</si>
  <si>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</si>
  <si>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</si>
  <si>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</si>
  <si>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</si>
  <si>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</si>
  <si>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</si>
  <si>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</si>
  <si>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</si>
  <si>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</si>
  <si>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</si>
  <si>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</si>
  <si>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</si>
  <si>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</si>
  <si>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</si>
  <si>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</si>
  <si>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</si>
  <si>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</si>
  <si>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</si>
  <si>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</si>
  <si>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</si>
  <si>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</si>
  <si>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</si>
  <si>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</si>
  <si>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</si>
  <si>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</si>
  <si>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</si>
  <si>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</si>
  <si>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</si>
  <si>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</si>
  <si>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</si>
  <si>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</si>
  <si>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</si>
  <si>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</si>
  <si>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</si>
  <si>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</si>
  <si>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</si>
  <si>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</si>
  <si>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</si>
  <si>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</si>
  <si>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</si>
  <si>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</si>
  <si>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</si>
  <si>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</si>
  <si>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</si>
  <si>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</si>
  <si>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</si>
  <si>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</si>
  <si>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</si>
  <si>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</si>
  <si>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</si>
  <si>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</si>
  <si>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</si>
  <si>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</si>
  <si>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</si>
  <si>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</si>
  <si>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</si>
  <si>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</si>
  <si>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</si>
  <si>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</si>
  <si>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</si>
  <si>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</si>
  <si>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</si>
  <si>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</si>
  <si>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</si>
  <si>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</si>
  <si>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</si>
  <si>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</si>
  <si>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</si>
  <si>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</si>
  <si>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</si>
  <si>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</si>
  <si>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</si>
  <si>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</si>
  <si>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</si>
  <si>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</si>
  <si>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</si>
  <si>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</si>
  <si>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</si>
  <si>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</si>
  <si>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</si>
  <si>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</si>
  <si>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</si>
  <si>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</si>
  <si>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</si>
  <si>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</si>
  <si>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</si>
  <si>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</si>
  <si>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</si>
  <si>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</si>
  <si>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</si>
  <si>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</si>
  <si>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</si>
  <si>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</si>
  <si>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</si>
  <si>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</si>
  <si>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</si>
  <si>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</si>
  <si>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</si>
  <si>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</si>
  <si>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</si>
  <si>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</si>
  <si>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</si>
  <si>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</si>
  <si>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</si>
  <si>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</si>
  <si>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</si>
  <si>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</si>
  <si>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</si>
  <si>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</si>
  <si>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</si>
  <si>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</si>
  <si>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</si>
  <si>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</si>
  <si>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</si>
  <si>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</si>
  <si>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</si>
  <si>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</si>
  <si>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</si>
  <si>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</si>
  <si>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</si>
  <si>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</si>
  <si>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</si>
  <si>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</si>
  <si>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</si>
  <si>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</si>
  <si>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</si>
  <si>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</si>
  <si>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</si>
  <si>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</si>
  <si>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</si>
  <si>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</si>
  <si>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</si>
  <si>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</si>
  <si>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</si>
  <si>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</si>
  <si>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</si>
  <si>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</si>
  <si>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</si>
  <si>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</si>
  <si>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</si>
  <si>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</si>
  <si>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</si>
  <si>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</si>
  <si>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</si>
  <si>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</si>
  <si>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</si>
  <si>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</si>
  <si>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</si>
  <si>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</si>
  <si>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</si>
  <si>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</si>
  <si>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</si>
  <si>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</si>
  <si>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</si>
  <si>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</si>
  <si>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</si>
  <si>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</si>
  <si>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</si>
  <si>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</si>
  <si>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</si>
  <si>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</si>
  <si>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</si>
  <si>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</si>
  <si>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</si>
  <si>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</si>
  <si>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</si>
  <si>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</si>
  <si>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</si>
  <si>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</si>
  <si>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</si>
  <si>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</si>
  <si>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</si>
  <si>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</si>
  <si>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</si>
  <si>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</si>
  <si>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</si>
  <si>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</si>
  <si>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</si>
  <si>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</si>
  <si>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</si>
  <si>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</si>
  <si>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</si>
  <si>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</si>
  <si>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</si>
  <si>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</si>
  <si>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</si>
  <si>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</si>
  <si>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</si>
  <si>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</si>
  <si>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</si>
  <si>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</si>
  <si>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</si>
  <si>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</si>
  <si>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</si>
  <si>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</si>
  <si>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</si>
  <si>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</si>
  <si>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</si>
  <si>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</si>
  <si>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</si>
  <si>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</si>
  <si>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</si>
  <si>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</si>
  <si>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</si>
  <si>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</si>
  <si>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</si>
  <si>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</si>
  <si>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</si>
  <si>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</si>
  <si>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</si>
  <si>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</si>
  <si>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</si>
  <si>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</si>
  <si>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</si>
  <si>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</si>
  <si>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</si>
  <si>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</si>
  <si>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</si>
  <si>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</si>
  <si>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</si>
  <si>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</si>
  <si>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</si>
  <si>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</si>
  <si>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</si>
  <si>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</si>
  <si>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</si>
  <si>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</si>
  <si>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</si>
  <si>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</si>
  <si>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</si>
  <si>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</si>
  <si>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</si>
  <si>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</si>
  <si>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</si>
  <si>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</si>
  <si>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</si>
  <si>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</si>
  <si>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</si>
  <si>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</si>
  <si>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</si>
  <si>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</si>
  <si>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</si>
  <si>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</si>
  <si>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</si>
  <si>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</si>
  <si>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</si>
  <si>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</si>
  <si>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</si>
  <si>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</si>
  <si>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</si>
  <si>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</si>
  <si>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</si>
  <si>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</si>
  <si>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</si>
  <si>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</si>
  <si>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</si>
  <si>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</si>
  <si>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</si>
  <si>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</si>
  <si>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</si>
  <si>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</si>
  <si>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</si>
  <si>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</si>
  <si>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</si>
  <si>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</si>
  <si>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</si>
  <si>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</si>
  <si>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</si>
  <si>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</si>
  <si>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</si>
  <si>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</si>
  <si>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</si>
  <si>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</si>
  <si>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</si>
  <si>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</si>
  <si>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</si>
  <si>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</si>
  <si>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</si>
  <si>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</si>
  <si>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</si>
  <si>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</si>
  <si>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</si>
  <si>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</si>
  <si>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</si>
  <si>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</si>
  <si>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</si>
  <si>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</si>
  <si>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</si>
  <si>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</si>
  <si>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</si>
  <si>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</si>
  <si>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</si>
  <si>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</si>
  <si>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</si>
  <si>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</si>
  <si>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</si>
  <si>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</si>
  <si>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</si>
  <si>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</si>
  <si>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</si>
  <si>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</si>
  <si>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</si>
  <si>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</si>
  <si>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</si>
  <si>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</si>
  <si>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</si>
  <si>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</si>
  <si>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</si>
  <si>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</si>
  <si>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</si>
  <si>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</si>
  <si>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</si>
  <si>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</si>
  <si>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</si>
  <si>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</si>
  <si>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</si>
  <si>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</si>
  <si>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</si>
  <si>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</si>
  <si>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</si>
  <si>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</si>
  <si>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</si>
  <si>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</si>
  <si>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</si>
  <si>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</si>
  <si>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</si>
  <si>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</si>
  <si>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</si>
  <si>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</si>
  <si>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</si>
  <si>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</si>
  <si>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</si>
  <si>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</si>
  <si>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</si>
  <si>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</si>
  <si>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</si>
  <si>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</si>
  <si>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</si>
  <si>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</si>
  <si>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</si>
  <si>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</si>
  <si>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</si>
  <si>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</si>
  <si>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</si>
  <si>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</si>
  <si>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</si>
  <si>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</si>
  <si>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</si>
  <si>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</si>
  <si>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</si>
  <si>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</si>
  <si>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</si>
  <si>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</si>
  <si>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</si>
  <si>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</si>
  <si>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</si>
  <si>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</si>
  <si>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</si>
  <si>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</si>
  <si>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</si>
  <si>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</si>
  <si>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</si>
  <si>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</si>
  <si>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</si>
  <si>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</si>
  <si>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</si>
  <si>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</si>
  <si>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</si>
  <si>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</si>
  <si>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</si>
  <si>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</si>
  <si>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</si>
  <si>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</si>
  <si>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</si>
  <si>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</si>
  <si>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</si>
  <si>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</si>
  <si>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</si>
  <si>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</si>
  <si>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</si>
  <si>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</si>
  <si>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</si>
  <si>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</si>
  <si>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</si>
  <si>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</si>
  <si>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</si>
  <si>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</si>
  <si>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</si>
  <si>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</si>
  <si>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</si>
  <si>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</si>
  <si>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</si>
  <si>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</si>
  <si>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</si>
  <si>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</si>
  <si>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</si>
  <si>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</si>
  <si>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</si>
  <si>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</si>
  <si>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</si>
  <si>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</si>
  <si>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</si>
  <si>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</si>
  <si>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</si>
  <si>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</si>
  <si>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</si>
  <si>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</si>
  <si>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</si>
  <si>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</si>
  <si>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</si>
  <si>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</si>
  <si>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</si>
  <si>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</si>
  <si>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</si>
  <si>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</si>
  <si>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</si>
  <si>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</si>
  <si>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</si>
  <si>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</si>
  <si>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</si>
  <si>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</si>
  <si>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</si>
  <si>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</si>
  <si>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</si>
  <si>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</si>
  <si>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</si>
  <si>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</si>
  <si>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</si>
  <si>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</si>
  <si>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</si>
  <si>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</si>
  <si>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</si>
  <si>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</si>
  <si>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</si>
  <si>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</si>
  <si>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</si>
  <si>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</si>
  <si>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</si>
  <si>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</si>
  <si>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</si>
  <si>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</si>
  <si>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</si>
  <si>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</si>
  <si>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</si>
  <si>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</si>
  <si>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</si>
  <si>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</si>
  <si>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</si>
  <si>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</si>
  <si>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</si>
  <si>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</si>
  <si>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</si>
  <si>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</si>
  <si>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</si>
  <si>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</si>
  <si>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</si>
  <si>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</si>
  <si>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</si>
  <si>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</si>
  <si>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</si>
  <si>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</si>
  <si>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</si>
  <si>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</si>
  <si>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</si>
  <si>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</si>
  <si>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</si>
  <si>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</si>
  <si>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</si>
  <si>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</si>
  <si>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</si>
  <si>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</si>
  <si>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</si>
  <si>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</si>
  <si>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</si>
  <si>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</si>
  <si>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</si>
  <si>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</si>
  <si>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</si>
  <si>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</si>
  <si>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</si>
  <si>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</si>
  <si>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</si>
  <si>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</si>
  <si>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</si>
  <si>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</si>
  <si>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</si>
  <si>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</si>
  <si>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</si>
  <si>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</si>
  <si>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</si>
  <si>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</si>
  <si>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</si>
  <si>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</si>
  <si>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</si>
  <si>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</si>
  <si>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</si>
  <si>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</si>
  <si>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</si>
  <si>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</si>
  <si>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</si>
  <si>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</si>
  <si>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</si>
  <si>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</si>
  <si>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</si>
  <si>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</si>
  <si>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</si>
  <si>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</si>
  <si>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</si>
  <si>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</si>
  <si>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</si>
  <si>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</si>
  <si>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</si>
  <si>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</si>
  <si>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</si>
  <si>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</si>
  <si>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</si>
  <si>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</si>
  <si>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</si>
  <si>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</si>
  <si>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</si>
  <si>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</si>
  <si>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</si>
  <si>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</si>
  <si>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</si>
  <si>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</si>
  <si>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</si>
  <si>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</si>
  <si>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</si>
  <si>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</si>
  <si>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</si>
  <si>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</si>
  <si>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</si>
  <si>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</si>
  <si>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</si>
  <si>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</si>
  <si>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</si>
  <si>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</si>
  <si>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</si>
  <si>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</si>
  <si>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</si>
  <si>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</si>
  <si>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</si>
  <si>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</si>
  <si>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</si>
  <si>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</si>
  <si>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</si>
  <si>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</si>
  <si>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</si>
  <si>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</si>
  <si>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</si>
  <si>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</si>
  <si>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</si>
  <si>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</si>
  <si>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</si>
  <si>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</si>
  <si>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</si>
  <si>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</si>
  <si>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</si>
  <si>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</si>
  <si>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</si>
  <si>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</si>
  <si>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</si>
  <si>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</si>
  <si>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</si>
  <si>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</si>
  <si>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</si>
  <si>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</si>
  <si>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</si>
  <si>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</si>
  <si>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</si>
  <si>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</si>
  <si>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</si>
  <si>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</si>
  <si>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</si>
  <si>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</si>
  <si>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</si>
  <si>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</si>
  <si>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</si>
  <si>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</si>
  <si>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</si>
  <si>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</si>
  <si>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</si>
  <si>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</si>
  <si>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</si>
  <si>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</si>
  <si>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</si>
  <si>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</si>
  <si>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</si>
  <si>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</si>
  <si>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</si>
  <si>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</si>
  <si>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</si>
  <si>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</si>
  <si>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</si>
  <si>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</si>
  <si>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</si>
  <si>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</si>
  <si>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</si>
  <si>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</si>
  <si>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</si>
  <si>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</si>
  <si>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</si>
  <si>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</si>
  <si>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</si>
  <si>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</si>
  <si>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</si>
  <si>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</si>
  <si>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</si>
  <si>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</si>
  <si>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</si>
  <si>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</si>
  <si>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</si>
  <si>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</si>
  <si>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</si>
  <si>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</si>
  <si>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</si>
  <si>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</si>
  <si>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</si>
  <si>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</si>
  <si>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</si>
  <si>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</si>
  <si>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</si>
  <si>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</si>
  <si>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</si>
  <si>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</si>
  <si>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</si>
  <si>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</si>
  <si>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</si>
  <si>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</si>
  <si>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</si>
  <si>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</si>
  <si>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</si>
  <si>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</si>
  <si>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</si>
  <si>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</si>
  <si>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</si>
  <si>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</si>
  <si>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</si>
  <si>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</si>
  <si>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</si>
  <si>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</si>
  <si>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</si>
  <si>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</si>
  <si>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</si>
  <si>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</si>
  <si>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</si>
  <si>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</si>
  <si>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</si>
  <si>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</si>
  <si>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</si>
  <si>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</si>
  <si>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</si>
  <si>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</si>
  <si>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</si>
  <si>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</si>
  <si>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</si>
  <si>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</si>
  <si>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</si>
  <si>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</si>
  <si>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</si>
  <si>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</si>
  <si>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</si>
  <si>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</si>
  <si>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</si>
  <si>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</si>
  <si>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</si>
  <si>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</si>
  <si>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</si>
  <si>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</si>
  <si>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</si>
  <si>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</si>
  <si>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</si>
  <si>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</si>
  <si>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</si>
  <si>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</si>
  <si>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</si>
  <si>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</si>
  <si>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</si>
  <si>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</si>
  <si>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</si>
  <si>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</si>
  <si>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</si>
  <si>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</si>
  <si>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</si>
  <si>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</si>
  <si>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</si>
  <si>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</si>
  <si>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</si>
  <si>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</si>
  <si>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</si>
  <si>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</si>
  <si>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</si>
  <si>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</si>
  <si>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</si>
  <si>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</si>
  <si>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</si>
  <si>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</si>
  <si>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</si>
  <si>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</si>
  <si>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</si>
  <si>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</si>
  <si>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</si>
  <si>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</si>
  <si>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</si>
  <si>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</si>
  <si>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</si>
  <si>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</si>
  <si>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</si>
  <si>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</si>
  <si>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</si>
  <si>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</si>
  <si>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</si>
  <si>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</si>
  <si>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</si>
  <si>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</si>
  <si>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</si>
  <si>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</si>
  <si>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</si>
  <si>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</si>
  <si>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</si>
  <si>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</si>
  <si>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</si>
  <si>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</si>
  <si>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</si>
  <si>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</si>
  <si>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</si>
  <si>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</si>
  <si>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</si>
  <si>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</si>
  <si>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</si>
  <si>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</si>
  <si>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</si>
  <si>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</si>
  <si>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</si>
  <si>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</si>
  <si>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</si>
  <si>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</si>
  <si>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</si>
  <si>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</si>
  <si>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</si>
  <si>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</si>
  <si>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</si>
  <si>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</si>
  <si>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</si>
  <si>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</si>
  <si>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</si>
  <si>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</si>
  <si>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</si>
  <si>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</si>
  <si>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</si>
  <si>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</si>
  <si>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</si>
  <si>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</si>
  <si>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</si>
  <si>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</si>
  <si>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</si>
  <si>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</si>
  <si>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</si>
  <si>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</si>
  <si>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</si>
  <si>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</si>
  <si>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</si>
  <si>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</si>
  <si>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</si>
  <si>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</si>
  <si>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</si>
  <si>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</si>
  <si>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</si>
  <si>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</si>
  <si>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</si>
  <si>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</si>
  <si>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</si>
  <si>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</si>
  <si>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</si>
  <si>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</si>
  <si>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</si>
  <si>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</si>
  <si>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</si>
  <si>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</si>
  <si>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</si>
  <si>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</si>
  <si>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</si>
  <si>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</si>
  <si>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</si>
  <si>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</si>
  <si>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</si>
  <si>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</si>
  <si>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</si>
  <si>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</si>
  <si>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</si>
  <si>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</si>
  <si>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</si>
  <si>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</si>
  <si>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</si>
  <si>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</si>
  <si>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</si>
  <si>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</si>
  <si>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</si>
  <si>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</si>
  <si>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</si>
  <si>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</si>
  <si>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</si>
  <si>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</si>
  <si>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</si>
  <si>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</si>
  <si>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</si>
  <si>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</si>
  <si>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</si>
  <si>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</si>
  <si>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</si>
  <si>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</si>
  <si>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</si>
  <si>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</si>
  <si>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</si>
  <si>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</si>
  <si>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</si>
  <si>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</si>
  <si>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</si>
  <si>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</si>
  <si>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</si>
  <si>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</si>
  <si>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</si>
  <si>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</si>
  <si>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</si>
  <si>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</si>
  <si>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</si>
  <si>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</si>
  <si>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</si>
  <si>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</si>
  <si>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</si>
  <si>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</si>
  <si>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</si>
  <si>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</si>
  <si>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</si>
  <si>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</si>
  <si>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</si>
  <si>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</si>
  <si>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</si>
  <si>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</si>
  <si>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</si>
  <si>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</si>
  <si>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</si>
  <si>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</si>
  <si>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</si>
  <si>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</si>
  <si>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</si>
  <si>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</si>
  <si>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</si>
  <si>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</si>
  <si>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</si>
  <si>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</si>
  <si>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</si>
  <si>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</si>
  <si>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</si>
  <si>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</si>
  <si>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</si>
  <si>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</si>
  <si>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</si>
  <si>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</si>
  <si>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</si>
  <si>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</si>
  <si>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</si>
  <si>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</si>
  <si>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</si>
  <si>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</si>
  <si>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</si>
  <si>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</si>
  <si>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</si>
  <si>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</si>
  <si>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</si>
  <si>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</si>
  <si>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</si>
  <si>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</si>
  <si>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</si>
  <si>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</si>
  <si>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</si>
  <si>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</si>
  <si>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</si>
  <si>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</si>
  <si>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</si>
  <si>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</si>
  <si>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</si>
  <si>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</si>
  <si>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</si>
  <si>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</si>
  <si>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</si>
  <si>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</si>
  <si>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</si>
  <si>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</si>
  <si>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</si>
  <si>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</si>
  <si>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</si>
  <si>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</si>
  <si>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</si>
  <si>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</si>
  <si>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</si>
  <si>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</si>
  <si>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</si>
  <si>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</si>
  <si>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</si>
  <si>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</si>
  <si>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</si>
  <si>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</si>
  <si>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</si>
  <si>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</si>
  <si>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</si>
  <si>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</si>
  <si>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</si>
  <si>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</si>
  <si>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</si>
  <si>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</si>
  <si>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</si>
  <si>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</si>
  <si>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</si>
  <si>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</si>
  <si>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</si>
  <si>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</si>
  <si>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</si>
  <si>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</si>
  <si>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</si>
  <si>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</si>
  <si>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</si>
  <si>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</si>
  <si>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</si>
  <si>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</si>
  <si>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</si>
  <si>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</si>
  <si>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</si>
  <si>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</si>
  <si>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</si>
  <si>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</si>
  <si>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</si>
  <si>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</si>
  <si>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</si>
  <si>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</si>
  <si>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</si>
  <si>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</si>
  <si>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</si>
  <si>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</si>
  <si>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</si>
  <si>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</si>
  <si>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</si>
  <si>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</si>
  <si>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</si>
  <si>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</si>
  <si>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</si>
  <si>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</si>
  <si>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</si>
  <si>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</si>
  <si>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</si>
  <si>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</si>
  <si>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</si>
  <si>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</si>
  <si>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</si>
  <si>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</si>
  <si>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</si>
  <si>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</si>
  <si>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</si>
  <si>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</si>
  <si>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</si>
  <si>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</si>
  <si>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</si>
  <si>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</si>
  <si>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</si>
  <si>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</si>
  <si>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</si>
  <si>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</si>
  <si>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</si>
  <si>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</si>
  <si>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</si>
  <si>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</si>
  <si>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</si>
  <si>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</si>
  <si>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</si>
  <si>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</si>
  <si>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</si>
  <si>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</si>
  <si>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</si>
  <si>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</si>
  <si>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</si>
  <si>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</si>
  <si>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</si>
  <si>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</si>
  <si>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</si>
  <si>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</si>
  <si>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</si>
  <si>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</si>
  <si>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</si>
  <si>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</si>
  <si>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</si>
  <si>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</si>
  <si>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</si>
  <si>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</si>
  <si>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</si>
  <si>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</si>
  <si>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</si>
  <si>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</si>
  <si>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</si>
  <si>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</si>
  <si>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</si>
  <si>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</si>
  <si>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</si>
  <si>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</si>
  <si>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</si>
  <si>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</si>
  <si>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</si>
  <si>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</si>
  <si>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</si>
  <si>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</si>
  <si>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</si>
  <si>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</si>
  <si>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</si>
  <si>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</si>
  <si>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</si>
  <si>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</si>
  <si>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</si>
  <si>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</si>
  <si>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</si>
  <si>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</si>
  <si>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</si>
  <si>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</si>
  <si>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</si>
  <si>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</si>
  <si>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</si>
  <si>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</si>
  <si>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</si>
  <si>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</si>
  <si>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</si>
  <si>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</si>
  <si>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</si>
  <si>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</si>
  <si>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</si>
  <si>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</si>
  <si>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</si>
  <si>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</si>
  <si>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</si>
  <si>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</si>
  <si>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</si>
  <si>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</si>
  <si>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</si>
  <si>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</si>
  <si>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</si>
  <si>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</si>
  <si>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</si>
  <si>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</si>
  <si>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</si>
  <si>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</si>
  <si>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</si>
  <si>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</si>
  <si>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</si>
  <si>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</si>
  <si>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</si>
  <si>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</si>
  <si>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</si>
  <si>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</si>
  <si>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</si>
  <si>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</si>
  <si>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</si>
  <si>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</si>
  <si>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</si>
  <si>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</si>
  <si>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</si>
  <si>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</si>
  <si>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</si>
  <si>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</si>
  <si>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</si>
  <si>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</si>
  <si>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</si>
  <si>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</si>
  <si>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</si>
  <si>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</si>
  <si>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</si>
  <si>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</si>
  <si>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</si>
  <si>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</si>
  <si>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</si>
  <si>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</si>
  <si>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</si>
  <si>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</si>
  <si>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</si>
  <si>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</si>
  <si>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</si>
  <si>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</si>
  <si>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</si>
  <si>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</si>
  <si>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</si>
  <si>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</si>
  <si>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</si>
  <si>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</si>
  <si>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</si>
  <si>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</si>
  <si>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</si>
  <si>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</si>
  <si>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</si>
  <si>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</si>
  <si>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</si>
  <si>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</si>
  <si>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</si>
  <si>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</si>
  <si>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</si>
  <si>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</si>
  <si>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</si>
  <si>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</si>
  <si>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</si>
  <si>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</si>
  <si>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</si>
  <si>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</si>
  <si>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</si>
  <si>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</si>
  <si>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</si>
  <si>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</si>
  <si>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</si>
  <si>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</si>
  <si>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</si>
  <si>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</si>
  <si>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</si>
  <si>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</si>
  <si>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</si>
  <si>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</si>
  <si>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</si>
  <si>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</si>
  <si>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</si>
  <si>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</si>
  <si>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</si>
  <si>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</si>
  <si>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</si>
  <si>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</si>
  <si>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</si>
  <si>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</si>
  <si>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</si>
  <si>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</si>
  <si>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</si>
  <si>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</si>
  <si>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</si>
  <si>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</si>
  <si>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</si>
  <si>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</si>
  <si>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</si>
  <si>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</si>
  <si>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</si>
  <si>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</si>
  <si>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</si>
  <si>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</si>
  <si>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</si>
  <si>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</si>
  <si>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</si>
  <si>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</si>
  <si>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</si>
  <si>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</si>
  <si>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</si>
  <si>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</si>
  <si>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</si>
  <si>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</si>
  <si>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</si>
  <si>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</si>
  <si>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</si>
  <si>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</si>
  <si>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</si>
  <si>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</si>
  <si>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</si>
  <si>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</si>
  <si>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</si>
  <si>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</si>
  <si>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</si>
  <si>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</si>
  <si>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</si>
  <si>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</si>
  <si>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</si>
  <si>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</si>
  <si>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</si>
  <si>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</si>
  <si>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</si>
  <si>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</si>
  <si>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</si>
  <si>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</si>
  <si>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</si>
  <si>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</si>
  <si>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</si>
  <si>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</si>
  <si>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</si>
  <si>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</si>
  <si>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</si>
  <si>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</si>
  <si>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</si>
  <si>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</si>
  <si>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</si>
  <si>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</si>
  <si>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</si>
  <si>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</si>
  <si>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</si>
  <si>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</si>
  <si>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</si>
  <si>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</si>
  <si>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</si>
  <si>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</si>
  <si>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</si>
  <si>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</si>
  <si>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</si>
  <si>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</si>
  <si>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</si>
  <si>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</si>
  <si>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</si>
  <si>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</si>
  <si>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</si>
  <si>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</si>
  <si>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</si>
  <si>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</si>
  <si>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</si>
  <si>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</si>
  <si>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</si>
  <si>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</si>
  <si>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</si>
  <si>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</si>
  <si>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</si>
  <si>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</si>
  <si>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</si>
  <si>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</si>
  <si>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</si>
  <si>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</si>
  <si>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</si>
  <si>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</si>
  <si>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</si>
  <si>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</si>
  <si>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</si>
  <si>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</si>
  <si>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</si>
  <si>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</si>
  <si>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</si>
  <si>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</si>
  <si>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</si>
  <si>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</si>
  <si>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</si>
  <si>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</si>
  <si>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</si>
  <si>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</si>
  <si>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</si>
  <si>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</si>
  <si>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</si>
  <si>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</si>
  <si>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</si>
  <si>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</si>
  <si>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</si>
  <si>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</si>
  <si>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</si>
  <si>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</si>
  <si>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</si>
  <si>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</si>
  <si>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</si>
  <si>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</si>
  <si>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</si>
  <si>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</si>
  <si>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</si>
  <si>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</si>
  <si>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</si>
  <si>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</si>
  <si>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</si>
  <si>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</si>
  <si>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</si>
  <si>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</si>
  <si>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</si>
  <si>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</si>
  <si>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</si>
  <si>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</si>
  <si>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</si>
  <si>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</si>
  <si>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</si>
  <si>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</si>
  <si>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</si>
  <si>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</si>
  <si>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</si>
  <si>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</si>
  <si>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</si>
  <si>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</si>
  <si>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</si>
  <si>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</si>
  <si>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</si>
  <si>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</si>
  <si>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</si>
  <si>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</si>
  <si>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</si>
  <si>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</si>
  <si>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</si>
  <si>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</si>
  <si>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</si>
  <si>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</si>
  <si>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</si>
  <si>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</si>
  <si>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</si>
  <si>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</si>
  <si>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</si>
  <si>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</si>
  <si>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</si>
  <si>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</si>
  <si>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</si>
  <si>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</si>
  <si>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</si>
  <si>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</si>
  <si>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</si>
  <si>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</si>
  <si>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</si>
  <si>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</si>
  <si>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</si>
  <si>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</si>
  <si>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</si>
  <si>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</si>
  <si>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</si>
  <si>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</si>
  <si>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</si>
  <si>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</si>
  <si>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</si>
  <si>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</si>
  <si>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</si>
  <si>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</si>
  <si>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</si>
  <si>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</si>
  <si>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</si>
  <si>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</si>
  <si>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</si>
  <si>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</si>
  <si>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</si>
  <si>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</si>
  <si>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</si>
  <si>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</si>
  <si>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</si>
  <si>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</si>
  <si>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</si>
  <si>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</si>
  <si>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</si>
  <si>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</si>
  <si>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</si>
  <si>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</si>
  <si>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</si>
  <si>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</si>
  <si>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</si>
  <si>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</si>
  <si>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</si>
  <si>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</si>
  <si>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</si>
  <si>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</si>
  <si>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</si>
  <si>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</si>
  <si>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</si>
  <si>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</si>
  <si>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</si>
  <si>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</si>
  <si>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</si>
  <si>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</si>
  <si>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</si>
  <si>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</si>
  <si>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</si>
  <si>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</si>
  <si>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</si>
  <si>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</si>
  <si>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</si>
  <si>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</si>
  <si>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</si>
  <si>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</si>
  <si>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</si>
  <si>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</si>
  <si>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</si>
  <si>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</si>
  <si>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</si>
  <si>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</si>
  <si>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</si>
  <si>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</si>
  <si>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</si>
  <si>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</si>
  <si>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</si>
  <si>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</si>
  <si>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</si>
  <si>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</si>
  <si>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</si>
  <si>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</si>
  <si>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</si>
  <si>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</si>
  <si>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</si>
  <si>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</si>
  <si>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</si>
  <si>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</si>
  <si>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</si>
  <si>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</si>
  <si>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</si>
  <si>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</si>
  <si>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</si>
  <si>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</si>
  <si>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</si>
  <si>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</si>
  <si>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</si>
  <si>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</si>
  <si>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</si>
  <si>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</si>
  <si>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</si>
  <si>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</si>
  <si>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</si>
  <si>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</si>
  <si>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</si>
  <si>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</si>
  <si>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</si>
  <si>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</si>
  <si>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</si>
  <si>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</si>
  <si>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</si>
  <si>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</si>
  <si>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</si>
  <si>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</si>
  <si>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</si>
  <si>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</si>
  <si>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</si>
  <si>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</si>
  <si>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</si>
  <si>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</si>
  <si>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</si>
  <si>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</si>
  <si>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</si>
  <si>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</si>
  <si>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</si>
  <si>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</si>
  <si>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</si>
  <si>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</si>
  <si>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</si>
  <si>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</si>
  <si>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</si>
  <si>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</si>
  <si>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</si>
  <si>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</si>
  <si>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</si>
  <si>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</si>
  <si>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</si>
  <si>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</si>
  <si>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</si>
  <si>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</si>
  <si>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</si>
  <si>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</si>
  <si>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</si>
  <si>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</si>
  <si>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</si>
  <si>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</si>
  <si>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</si>
  <si>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</si>
  <si>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</si>
  <si>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</si>
  <si>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</si>
  <si>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</si>
  <si>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</si>
  <si>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</si>
  <si>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</si>
  <si>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</si>
  <si>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</si>
  <si>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</si>
  <si>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</si>
  <si>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</si>
  <si>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</si>
  <si>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</si>
  <si>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</si>
  <si>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</si>
  <si>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</si>
  <si>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</si>
  <si>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</si>
  <si>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</si>
  <si>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</si>
  <si>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</si>
  <si>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</si>
  <si>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</si>
  <si>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</si>
  <si>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</si>
  <si>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</si>
  <si>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</si>
  <si>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</si>
  <si>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</si>
  <si>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</si>
  <si>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</si>
  <si>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</si>
  <si>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</si>
  <si>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</si>
  <si>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</si>
  <si>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</si>
  <si>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</si>
  <si>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</si>
  <si>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</si>
  <si>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</si>
  <si>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</si>
  <si>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</si>
  <si>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</si>
  <si>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</si>
  <si>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</si>
  <si>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</si>
  <si>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</si>
  <si>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</si>
  <si>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</si>
  <si>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</si>
  <si>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</si>
  <si>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</si>
  <si>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</si>
  <si>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</si>
  <si>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</si>
  <si>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</si>
  <si>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</si>
  <si>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</si>
  <si>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</si>
  <si>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</si>
  <si>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</si>
  <si>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</si>
  <si>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</si>
  <si>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</si>
  <si>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</si>
  <si>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</si>
  <si>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</si>
  <si>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</si>
  <si>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</si>
  <si>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</si>
  <si>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</si>
  <si>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</si>
  <si>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</si>
  <si>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</si>
  <si>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</si>
  <si>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</si>
  <si>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</si>
  <si>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</si>
  <si>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</si>
  <si>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</si>
  <si>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</si>
  <si>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</si>
  <si>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</si>
  <si>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</si>
  <si>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</si>
  <si>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</si>
  <si>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</si>
  <si>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</si>
  <si>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</si>
  <si>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</si>
  <si>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</si>
  <si>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</si>
  <si>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</si>
  <si>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</si>
  <si>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</si>
  <si>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</si>
  <si>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</si>
  <si>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</si>
  <si>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</si>
  <si>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</si>
  <si>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</si>
  <si>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</si>
  <si>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</si>
  <si>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</si>
  <si>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</si>
  <si>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</si>
  <si>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</si>
  <si>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</si>
  <si>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</si>
  <si>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</si>
  <si>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</si>
  <si>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</si>
  <si>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</si>
  <si>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</si>
  <si>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</si>
  <si>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</si>
  <si>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</si>
  <si>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</si>
  <si>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</si>
  <si>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</si>
  <si>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</si>
  <si>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</si>
  <si>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</si>
  <si>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</si>
  <si>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</si>
  <si>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</si>
  <si>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</si>
  <si>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</si>
  <si>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</si>
  <si>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</si>
  <si>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</si>
  <si>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</si>
  <si>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</si>
  <si>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</si>
  <si>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</si>
  <si>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</si>
  <si>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</si>
  <si>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</si>
  <si>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</si>
  <si>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</si>
  <si>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</si>
  <si>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</si>
  <si>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</si>
  <si>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</si>
  <si>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</si>
  <si>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</si>
  <si>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</si>
  <si>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</si>
  <si>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</si>
  <si>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</si>
  <si>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</si>
  <si>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</si>
  <si>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</si>
  <si>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</si>
  <si>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</si>
  <si>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</si>
  <si>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</si>
  <si>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</si>
  <si>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</si>
  <si>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</si>
  <si>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</si>
  <si>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</si>
  <si>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</si>
  <si>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</si>
  <si>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</si>
  <si>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</si>
  <si>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</si>
  <si>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</si>
  <si>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</si>
  <si>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</si>
  <si>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</si>
  <si>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</si>
  <si>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</si>
  <si>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</si>
  <si>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</si>
  <si>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</si>
  <si>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</si>
  <si>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</si>
  <si>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</si>
  <si>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</si>
  <si>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</si>
  <si>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</si>
  <si>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</si>
  <si>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</si>
  <si>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</si>
  <si>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</si>
  <si>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</si>
  <si>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</si>
  <si>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</si>
  <si>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</si>
  <si>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</si>
  <si>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</si>
  <si>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</si>
  <si>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</si>
  <si>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</si>
  <si>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</si>
  <si>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</si>
  <si>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</si>
  <si>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</si>
  <si>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</si>
  <si>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</si>
  <si>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</si>
  <si>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</si>
  <si>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</si>
  <si>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</si>
  <si>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</si>
  <si>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</si>
  <si>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</si>
  <si>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</si>
  <si>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</si>
  <si>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</si>
  <si>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</si>
  <si>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</si>
  <si>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</si>
  <si>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</si>
  <si>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</si>
  <si>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</si>
  <si>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</si>
  <si>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</si>
  <si>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</si>
  <si>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</si>
  <si>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</si>
  <si>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</si>
  <si>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</si>
  <si>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</si>
  <si>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</si>
  <si>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</si>
  <si>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</si>
  <si>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</si>
  <si>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</si>
  <si>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</si>
  <si>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</si>
  <si>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</si>
  <si>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</si>
  <si>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</si>
  <si>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</si>
  <si>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</si>
  <si>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</si>
  <si>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</si>
  <si>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</si>
  <si>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</si>
  <si>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</si>
  <si>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</si>
  <si>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</si>
  <si>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</si>
  <si>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</si>
  <si>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</si>
  <si>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</si>
  <si>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</si>
  <si>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</si>
  <si>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</si>
  <si>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</si>
  <si>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</si>
  <si>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</si>
  <si>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</si>
  <si>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</si>
  <si>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</si>
  <si>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</si>
  <si>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</si>
  <si>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</si>
  <si>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</si>
  <si>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</si>
  <si>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</si>
  <si>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</si>
  <si>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</si>
  <si>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</si>
  <si>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</si>
  <si>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</si>
  <si>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</si>
  <si>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</si>
  <si>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</si>
  <si>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</si>
  <si>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</si>
  <si>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</si>
  <si>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</si>
  <si>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</si>
  <si>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</si>
  <si>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</si>
  <si>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</si>
  <si>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</si>
  <si>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</si>
  <si>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</si>
  <si>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</si>
  <si>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</si>
  <si>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</si>
  <si>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</si>
  <si>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</si>
  <si>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</si>
  <si>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</si>
  <si>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</si>
  <si>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</si>
  <si>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</si>
  <si>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</si>
  <si>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</si>
  <si>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</si>
  <si>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</si>
  <si>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</si>
  <si>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</si>
  <si>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</si>
  <si>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</si>
  <si>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</si>
  <si>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</si>
  <si>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</si>
  <si>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</si>
  <si>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</si>
  <si>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</si>
  <si>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</si>
  <si>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</si>
  <si>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</si>
  <si>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</si>
  <si>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</si>
  <si>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</si>
  <si>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</si>
  <si>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</si>
  <si>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</si>
  <si>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</si>
  <si>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</si>
  <si>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</si>
  <si>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</si>
  <si>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</si>
  <si>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</si>
  <si>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</si>
  <si>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</si>
  <si>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</si>
  <si>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</si>
  <si>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</si>
  <si>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</si>
  <si>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</si>
  <si>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</si>
  <si>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</si>
  <si>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</si>
  <si>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</si>
  <si>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</si>
  <si>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</si>
  <si>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</si>
  <si>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</si>
  <si>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</si>
  <si>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</si>
  <si>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</si>
  <si>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</si>
  <si>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</si>
  <si>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</si>
  <si>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</si>
  <si>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</si>
  <si>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</si>
  <si>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</si>
  <si>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</si>
  <si>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</si>
  <si>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</si>
  <si>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</si>
  <si>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</si>
  <si>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</si>
  <si>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</si>
  <si>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</si>
  <si>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</si>
  <si>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</si>
  <si>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</si>
  <si>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</si>
  <si>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</si>
  <si>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</si>
  <si>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</si>
  <si>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</si>
  <si>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</si>
  <si>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</si>
  <si>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</si>
  <si>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</si>
  <si>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</si>
  <si>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</si>
  <si>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</si>
  <si>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</si>
  <si>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</si>
  <si>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</si>
  <si>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</si>
  <si>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</si>
  <si>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</si>
  <si>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</si>
  <si>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</si>
  <si>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</si>
  <si>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</si>
  <si>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</si>
  <si>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</si>
  <si>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</si>
  <si>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</si>
  <si>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</si>
  <si>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</si>
  <si>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</si>
  <si>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</si>
  <si>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</si>
  <si>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</si>
  <si>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</si>
  <si>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</si>
  <si>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</si>
  <si>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</si>
  <si>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</si>
  <si>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</si>
  <si>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</si>
  <si>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</si>
  <si>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</si>
  <si>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</si>
  <si>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</si>
  <si>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</si>
  <si>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</si>
  <si>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</si>
  <si>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</si>
  <si>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</si>
  <si>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</si>
  <si>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</si>
  <si>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</si>
  <si>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</si>
  <si>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</si>
  <si>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</si>
  <si>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</si>
  <si>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</si>
  <si>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</si>
  <si>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</si>
  <si>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</si>
  <si>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</si>
  <si>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</si>
  <si>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</si>
  <si>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</si>
  <si>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</si>
  <si>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</si>
  <si>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</si>
  <si>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</si>
  <si>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</si>
  <si>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</si>
  <si>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</si>
  <si>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</si>
  <si>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</si>
  <si>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</si>
  <si>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</si>
  <si>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</si>
  <si>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</si>
  <si>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</si>
  <si>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</si>
  <si>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</si>
  <si>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</si>
  <si>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</si>
  <si>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</si>
  <si>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</si>
  <si>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</si>
  <si>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</si>
  <si>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</si>
  <si>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</si>
  <si>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</si>
  <si>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</si>
  <si>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</si>
  <si>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</si>
  <si>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</si>
  <si>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</si>
  <si>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</si>
  <si>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</si>
  <si>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</si>
  <si>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</si>
  <si>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</si>
  <si>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</si>
  <si>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</si>
  <si>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</si>
  <si>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</si>
  <si>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</si>
  <si>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</si>
  <si>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</si>
  <si>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</si>
  <si>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</si>
  <si>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</si>
  <si>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</si>
  <si>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</si>
  <si>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</si>
  <si>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</si>
  <si>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</si>
  <si>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</si>
  <si>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</si>
  <si>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</si>
  <si>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</si>
  <si>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</si>
  <si>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</si>
  <si>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</si>
  <si>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</si>
  <si>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</si>
  <si>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</si>
  <si>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</si>
  <si>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</si>
  <si>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</si>
  <si>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</si>
  <si>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</si>
  <si>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</si>
  <si>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</si>
  <si>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</si>
  <si>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</si>
  <si>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</si>
  <si>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</si>
  <si>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</si>
  <si>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</si>
  <si>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</si>
  <si>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</si>
  <si>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</si>
  <si>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</si>
  <si>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</si>
  <si>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</si>
  <si>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</si>
  <si>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</si>
  <si>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</si>
  <si>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</si>
  <si>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</si>
  <si>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</si>
  <si>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</si>
  <si>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</si>
  <si>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</si>
  <si>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</si>
  <si>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</si>
  <si>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</si>
  <si>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</si>
  <si>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</si>
  <si>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</si>
  <si>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</si>
  <si>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</si>
  <si>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</si>
  <si>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</si>
  <si>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</si>
  <si>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</si>
  <si>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</si>
  <si>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</si>
  <si>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</si>
  <si>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</si>
  <si>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</si>
  <si>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</si>
  <si>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</si>
  <si>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</si>
  <si>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</si>
  <si>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</si>
  <si>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</si>
  <si>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</si>
  <si>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</si>
  <si>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</si>
  <si>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</si>
  <si>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</si>
  <si>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</si>
  <si>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</si>
  <si>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</si>
  <si>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</si>
  <si>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</si>
  <si>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</si>
  <si>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</si>
  <si>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</si>
  <si>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</si>
  <si>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</si>
  <si>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</si>
  <si>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</si>
  <si>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</si>
  <si>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</si>
  <si>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</si>
  <si>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</si>
  <si>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</si>
  <si>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</si>
  <si>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</si>
  <si>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</si>
  <si>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</si>
  <si>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</si>
  <si>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</si>
  <si>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</si>
  <si>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</si>
  <si>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</si>
  <si>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</si>
  <si>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</si>
  <si>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</si>
  <si>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</si>
  <si>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</si>
  <si>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</si>
  <si>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</si>
  <si>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</si>
  <si>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</si>
  <si>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</si>
  <si>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</si>
  <si>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</si>
  <si>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</si>
  <si>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</si>
  <si>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</si>
  <si>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</si>
  <si>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</si>
  <si>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</si>
  <si>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</si>
  <si>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</si>
  <si>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</si>
  <si>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</si>
  <si>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</si>
  <si>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</si>
  <si>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</si>
  <si>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</si>
  <si>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</si>
  <si>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</si>
  <si>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</si>
  <si>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</si>
  <si>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</si>
  <si>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</si>
  <si>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</si>
  <si>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</si>
  <si>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</si>
  <si>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</si>
  <si>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</si>
  <si>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</si>
  <si>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</si>
  <si>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</si>
  <si>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</si>
  <si>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</si>
  <si>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</si>
  <si>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</si>
  <si>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</si>
  <si>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</si>
  <si>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</si>
  <si>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</si>
  <si>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</si>
  <si>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</si>
  <si>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</si>
  <si>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</si>
  <si>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</si>
  <si>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</si>
  <si>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</si>
  <si>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</si>
  <si>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</si>
  <si>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</si>
  <si>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</si>
  <si>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</si>
  <si>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</si>
  <si>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</si>
  <si>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</si>
  <si>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</si>
  <si>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</si>
  <si>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</si>
  <si>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</si>
  <si>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</si>
  <si>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</si>
  <si>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</si>
  <si>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</si>
  <si>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</si>
  <si>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</si>
  <si>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</si>
  <si>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</si>
  <si>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</si>
  <si>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</si>
  <si>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</si>
  <si>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</si>
  <si>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</si>
  <si>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</si>
  <si>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</si>
  <si>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</si>
  <si>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</si>
  <si>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</si>
  <si>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</si>
  <si>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</si>
  <si>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</si>
  <si>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</si>
  <si>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</si>
  <si>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</si>
  <si>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</si>
  <si>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</si>
  <si>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</si>
  <si>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</si>
  <si>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</si>
  <si>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</si>
  <si>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</si>
  <si>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</si>
  <si>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</si>
  <si>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</si>
  <si>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</si>
  <si>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</si>
  <si>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</si>
  <si>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</si>
  <si>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</si>
  <si>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</si>
  <si>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</si>
  <si>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</si>
  <si>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</si>
  <si>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</si>
  <si>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</si>
  <si>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</si>
  <si>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</si>
  <si>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</si>
  <si>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</si>
  <si>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</si>
  <si>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</si>
  <si>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</si>
  <si>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</si>
  <si>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</si>
  <si>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</si>
  <si>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</si>
  <si>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</si>
  <si>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</si>
  <si>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</si>
  <si>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</si>
  <si>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</si>
  <si>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</si>
  <si>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</si>
  <si>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</si>
  <si>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</si>
  <si>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</si>
  <si>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</si>
  <si>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</si>
  <si>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</si>
  <si>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</si>
  <si>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</si>
  <si>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</si>
  <si>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</si>
  <si>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</si>
  <si>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</si>
  <si>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</si>
  <si>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</si>
  <si>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</si>
  <si>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</si>
  <si>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</si>
  <si>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</si>
  <si>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</si>
  <si>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</si>
  <si>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</si>
  <si>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</si>
  <si>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</si>
  <si>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</si>
  <si>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</si>
  <si>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</si>
  <si>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</si>
  <si>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</si>
  <si>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</si>
  <si>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</si>
  <si>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</si>
  <si>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</si>
  <si>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</si>
  <si>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</si>
  <si>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</si>
  <si>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</si>
  <si>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</si>
  <si>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</si>
  <si>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</si>
  <si>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</si>
  <si>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</si>
  <si>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</si>
  <si>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</si>
  <si>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</si>
  <si>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</si>
  <si>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</si>
  <si>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</si>
  <si>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</si>
  <si>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</si>
  <si>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</si>
  <si>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</si>
  <si>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</si>
  <si>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</si>
  <si>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</si>
  <si>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</si>
  <si>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</si>
  <si>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</si>
  <si>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</si>
  <si>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</si>
  <si>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</si>
  <si>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</si>
  <si>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</si>
  <si>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</si>
  <si>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</si>
  <si>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</si>
  <si>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</si>
  <si>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</si>
  <si>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</si>
  <si>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</si>
  <si>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</si>
  <si>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</si>
  <si>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</si>
  <si>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</si>
  <si>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</si>
  <si>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</si>
  <si>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</si>
  <si>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</si>
  <si>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</si>
  <si>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</si>
  <si>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</si>
  <si>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</si>
  <si>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</si>
  <si>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</si>
  <si>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</si>
  <si>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</si>
  <si>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</si>
  <si>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</si>
  <si>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</si>
  <si>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</si>
  <si>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</si>
  <si>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</si>
  <si>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</si>
  <si>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</si>
  <si>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</si>
  <si>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</si>
  <si>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</si>
  <si>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</si>
  <si>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</si>
  <si>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</si>
  <si>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</si>
  <si>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</si>
  <si>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</si>
  <si>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</si>
  <si>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</si>
  <si>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</si>
  <si>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</si>
  <si>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</si>
  <si>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</si>
  <si>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</si>
  <si>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</si>
  <si>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</si>
  <si>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</si>
  <si>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</si>
  <si>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</si>
  <si>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</si>
  <si>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</si>
  <si>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</si>
  <si>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</si>
  <si>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</si>
  <si>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</si>
  <si>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</si>
  <si>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</si>
  <si>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</si>
  <si>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</si>
  <si>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</si>
  <si>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</si>
  <si>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</si>
  <si>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</si>
  <si>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</si>
  <si>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</si>
  <si>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</si>
  <si>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</si>
  <si>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</si>
  <si>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</si>
  <si>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</si>
  <si>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</si>
  <si>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</si>
  <si>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</si>
  <si>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</si>
  <si>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</si>
  <si>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</si>
  <si>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</si>
  <si>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</si>
  <si>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</si>
  <si>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</si>
  <si>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</si>
  <si>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</si>
  <si>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</si>
  <si>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</si>
  <si>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</si>
  <si>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</si>
  <si>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</si>
  <si>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</si>
  <si>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</si>
  <si>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</si>
  <si>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</si>
  <si>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</si>
  <si>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</si>
  <si>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</si>
  <si>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</si>
  <si>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</si>
  <si>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</si>
  <si>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</si>
  <si>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</si>
  <si>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</si>
  <si>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</si>
  <si>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</si>
  <si>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</si>
  <si>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</si>
  <si>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</si>
  <si>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</si>
  <si>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</si>
  <si>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</si>
  <si>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</si>
  <si>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</si>
  <si>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</si>
  <si>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</si>
  <si>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</si>
  <si>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</si>
  <si>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</si>
  <si>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</si>
  <si>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</si>
  <si>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</si>
  <si>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</si>
  <si>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</si>
  <si>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</si>
  <si>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</si>
  <si>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</si>
  <si>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</si>
  <si>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</si>
  <si>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</si>
  <si>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</si>
  <si>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</si>
  <si>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</si>
  <si>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</si>
  <si>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</si>
  <si>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</si>
  <si>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</si>
  <si>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</si>
  <si>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</si>
  <si>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</si>
  <si>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</si>
  <si>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</si>
  <si>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</si>
  <si>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</si>
  <si>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</si>
  <si>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</si>
  <si>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</si>
  <si>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</si>
  <si>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</si>
  <si>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</si>
  <si>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</si>
  <si>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</si>
  <si>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</si>
  <si>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</si>
  <si>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</si>
  <si>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</si>
  <si>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</si>
  <si>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</si>
  <si>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</si>
  <si>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</si>
  <si>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</si>
  <si>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</si>
  <si>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</si>
  <si>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</si>
  <si>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</si>
  <si>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</si>
  <si>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</si>
  <si>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</si>
  <si>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</si>
  <si>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</si>
  <si>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</si>
  <si>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</si>
  <si>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</si>
  <si>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</si>
  <si>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</si>
  <si>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</si>
  <si>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</si>
  <si>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</si>
  <si>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</si>
  <si>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</si>
  <si>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</si>
  <si>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</si>
  <si>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</si>
  <si>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</si>
  <si>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</si>
  <si>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</si>
  <si>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</si>
  <si>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</si>
  <si>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</si>
  <si>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</si>
  <si>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</si>
  <si>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</si>
  <si>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</si>
  <si>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</si>
  <si>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</si>
  <si>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</si>
  <si>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</si>
  <si>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</si>
  <si>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</si>
  <si>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</si>
  <si>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</si>
  <si>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</si>
  <si>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</si>
  <si>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</si>
  <si>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</si>
  <si>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</si>
  <si>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</si>
  <si>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</si>
  <si>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</si>
  <si>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</si>
  <si>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</si>
  <si>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</si>
  <si>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</si>
  <si>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</si>
  <si>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</si>
  <si>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</si>
  <si>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</si>
  <si>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</si>
  <si>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</si>
  <si>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</si>
  <si>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</si>
  <si>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</si>
  <si>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</si>
  <si>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</si>
  <si>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</si>
  <si>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</si>
  <si>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</si>
  <si>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</si>
  <si>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</si>
  <si>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</si>
  <si>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</si>
  <si>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</si>
  <si>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</si>
  <si>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</si>
  <si>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</si>
  <si>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</si>
  <si>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</si>
  <si>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</si>
  <si>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</si>
  <si>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</si>
  <si>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</si>
  <si>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</si>
  <si>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</si>
  <si>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</si>
  <si>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</si>
  <si>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</si>
  <si>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</si>
  <si>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</si>
  <si>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</si>
  <si>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</si>
  <si>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</si>
  <si>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</si>
  <si>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</si>
  <si>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</si>
  <si>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</si>
  <si>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</si>
  <si>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</si>
  <si>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</si>
  <si>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</si>
  <si>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</si>
  <si>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</si>
  <si>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</si>
  <si>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</si>
  <si>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</si>
  <si>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</si>
  <si>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</si>
  <si>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</si>
  <si>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</si>
  <si>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</si>
  <si>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</si>
  <si>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</si>
  <si>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</si>
  <si>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</si>
  <si>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</si>
  <si>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</si>
  <si>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</si>
  <si>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</si>
  <si>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</si>
  <si>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</si>
  <si>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</si>
  <si>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</si>
  <si>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</si>
  <si>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</si>
  <si>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</si>
  <si>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</si>
  <si>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</si>
  <si>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</si>
  <si>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</si>
  <si>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</si>
  <si>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</si>
  <si>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</si>
  <si>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</si>
  <si>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</si>
  <si>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</si>
  <si>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</si>
  <si>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</si>
  <si>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</si>
  <si>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</si>
  <si>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</si>
  <si>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</si>
  <si>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</si>
  <si>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</si>
  <si>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</si>
  <si>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</si>
  <si>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</si>
  <si>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</si>
  <si>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</si>
  <si>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</si>
  <si>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</si>
  <si>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</si>
  <si>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</si>
  <si>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</si>
  <si>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</si>
  <si>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</si>
  <si>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</si>
  <si>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</si>
  <si>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</si>
  <si>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</si>
  <si>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</si>
  <si>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</si>
  <si>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</si>
  <si>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</si>
  <si>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</si>
  <si>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</si>
  <si>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</si>
  <si>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</si>
  <si>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</si>
  <si>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</si>
  <si>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</si>
  <si>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</si>
  <si>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</si>
  <si>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</si>
  <si>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</si>
  <si>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</si>
  <si>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</si>
  <si>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</si>
  <si>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</si>
  <si>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</si>
  <si>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</si>
  <si>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</si>
  <si>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</si>
  <si>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</si>
  <si>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</si>
  <si>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</si>
  <si>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</si>
  <si>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</si>
  <si>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</si>
  <si>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</si>
  <si>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</si>
  <si>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</si>
  <si>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</si>
  <si>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</si>
  <si>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</si>
  <si>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</si>
  <si>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</si>
  <si>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</si>
  <si>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</si>
  <si>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</si>
  <si>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</si>
  <si>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</si>
  <si>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</si>
  <si>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</si>
  <si>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</si>
  <si>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</si>
  <si>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</si>
  <si>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</si>
  <si>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</si>
  <si>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</si>
  <si>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</si>
  <si>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</si>
  <si>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</si>
  <si>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</si>
  <si>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</si>
  <si>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</si>
  <si>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</si>
  <si>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</si>
  <si>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</si>
  <si>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</si>
  <si>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</si>
  <si>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</si>
  <si>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</si>
  <si>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</si>
  <si>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</si>
  <si>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</si>
  <si>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</si>
  <si>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</si>
  <si>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</si>
  <si>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</si>
  <si>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</si>
  <si>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</si>
  <si>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</si>
  <si>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</si>
  <si>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</si>
  <si>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</si>
  <si>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</si>
  <si>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</si>
  <si>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</si>
  <si>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</si>
  <si>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</si>
  <si>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</si>
  <si>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</si>
  <si>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</si>
  <si>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</si>
  <si>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</si>
  <si>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</si>
  <si>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</si>
  <si>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</si>
  <si>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</si>
  <si>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</si>
  <si>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</si>
  <si>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</si>
  <si>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</si>
  <si>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</si>
  <si>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</si>
  <si>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</si>
  <si>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</si>
  <si>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</si>
  <si>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</si>
  <si>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</si>
  <si>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</si>
  <si>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</si>
  <si>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</si>
  <si>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</si>
  <si>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</si>
  <si>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</si>
  <si>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</si>
  <si>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</si>
  <si>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</si>
  <si>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</si>
  <si>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</si>
  <si>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</si>
  <si>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</si>
  <si>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</si>
  <si>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</si>
  <si>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</si>
  <si>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</si>
  <si>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</si>
  <si>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</si>
  <si>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</si>
  <si>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</si>
  <si>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</si>
  <si>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</si>
  <si>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</si>
  <si>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</si>
  <si>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</si>
  <si>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</si>
  <si>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</si>
  <si>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</si>
  <si>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</si>
  <si>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</si>
  <si>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</si>
  <si>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</si>
  <si>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</si>
  <si>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</si>
  <si>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</si>
  <si>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</si>
  <si>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</si>
  <si>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</si>
  <si>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</si>
  <si>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</si>
  <si>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</si>
  <si>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</si>
  <si>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</si>
  <si>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</si>
  <si>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</si>
  <si>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</si>
  <si>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</si>
  <si>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</si>
  <si>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</si>
  <si>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</si>
  <si>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</si>
  <si>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</si>
  <si>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</si>
  <si>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</si>
  <si>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</si>
  <si>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</si>
  <si>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</si>
  <si>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</si>
  <si>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</si>
  <si>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</si>
  <si>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</si>
  <si>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</si>
  <si>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</si>
  <si>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</si>
  <si>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</si>
  <si>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</si>
  <si>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</si>
  <si>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</si>
  <si>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</si>
  <si>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</si>
  <si>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</si>
  <si>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</si>
  <si>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</si>
  <si>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</si>
  <si>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</si>
  <si>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</si>
  <si>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</si>
  <si>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</si>
  <si>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</si>
  <si>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</si>
  <si>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</si>
  <si>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</si>
  <si>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</si>
  <si>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</si>
  <si>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</si>
  <si>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</si>
  <si>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</si>
  <si>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</si>
  <si>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</si>
  <si>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</si>
  <si>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</si>
  <si>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</si>
  <si>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</si>
  <si>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</si>
  <si>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</si>
  <si>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</si>
  <si>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</si>
  <si>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</si>
  <si>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</si>
  <si>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</si>
  <si>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</si>
  <si>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</si>
  <si>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</si>
  <si>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</si>
  <si>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</si>
  <si>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</si>
  <si>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</si>
  <si>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</si>
  <si>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</si>
  <si>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</si>
  <si>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</si>
  <si>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</si>
  <si>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</si>
  <si>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</si>
  <si>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</si>
  <si>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</si>
  <si>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</si>
  <si>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</si>
  <si>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</si>
  <si>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</si>
  <si>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</si>
  <si>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</si>
  <si>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</si>
  <si>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</si>
  <si>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</si>
  <si>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</si>
  <si>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</si>
  <si>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</si>
  <si>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</si>
  <si>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</si>
  <si>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</si>
  <si>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</si>
  <si>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</si>
  <si>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</si>
  <si>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</si>
  <si>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</si>
  <si>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</si>
  <si>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</si>
  <si>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</si>
  <si>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</si>
  <si>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</si>
  <si>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</si>
  <si>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</si>
  <si>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</si>
  <si>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</si>
  <si>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</si>
  <si>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</si>
  <si>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</si>
  <si>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</si>
  <si>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</si>
  <si>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</si>
  <si>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</si>
  <si>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</si>
  <si>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</si>
  <si>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</si>
  <si>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</si>
  <si>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</si>
  <si>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</si>
  <si>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</si>
  <si>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</si>
  <si>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</si>
  <si>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</si>
  <si>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</si>
  <si>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</si>
  <si>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</si>
  <si>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</si>
  <si>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</si>
  <si>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</si>
  <si>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</si>
  <si>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</si>
  <si>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</si>
  <si>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</si>
  <si>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</si>
  <si>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</si>
  <si>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</si>
  <si>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</si>
  <si>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</si>
  <si>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</si>
  <si>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</si>
  <si>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</si>
  <si>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</si>
  <si>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</si>
  <si>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</si>
  <si>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</si>
  <si>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</si>
  <si>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</si>
  <si>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</si>
  <si>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</si>
  <si>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</si>
  <si>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</si>
  <si>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</si>
  <si>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</si>
  <si>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</si>
  <si>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</si>
  <si>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</si>
  <si>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</si>
  <si>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</si>
  <si>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</si>
  <si>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</si>
  <si>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</si>
  <si>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</si>
  <si>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</si>
  <si>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</si>
  <si>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</si>
  <si>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</si>
  <si>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</si>
  <si>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</si>
  <si>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</si>
  <si>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</si>
  <si>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</si>
  <si>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</si>
  <si>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</si>
  <si>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</si>
  <si>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</si>
  <si>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</si>
  <si>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</si>
  <si>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</si>
  <si>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</si>
  <si>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</si>
  <si>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</si>
  <si>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</si>
  <si>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</si>
  <si>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</si>
  <si>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</si>
  <si>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</si>
  <si>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</si>
  <si>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</si>
  <si>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</si>
  <si>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</si>
  <si>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</si>
  <si>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</si>
  <si>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</si>
  <si>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</si>
  <si>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</si>
  <si>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</si>
  <si>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</si>
  <si>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</si>
  <si>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</si>
  <si>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</si>
  <si>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</si>
  <si>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</si>
  <si>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</si>
  <si>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</si>
  <si>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</si>
  <si>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</si>
  <si>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</si>
  <si>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</si>
  <si>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</si>
  <si>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</si>
  <si>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</si>
  <si>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</si>
  <si>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</si>
  <si>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</si>
  <si>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</si>
  <si>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</si>
  <si>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</si>
  <si>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</si>
  <si>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</si>
  <si>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</si>
  <si>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</si>
  <si>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</si>
  <si>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</si>
  <si>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</si>
  <si>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</si>
  <si>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</si>
  <si>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</si>
  <si>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</si>
  <si>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</si>
  <si>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</si>
  <si>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</si>
  <si>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</si>
  <si>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</si>
  <si>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</si>
  <si>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</si>
  <si>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</si>
  <si>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</si>
  <si>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</si>
  <si>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</si>
  <si>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</si>
  <si>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</si>
  <si>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</si>
  <si>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</si>
  <si>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</si>
  <si>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</si>
  <si>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</si>
  <si>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</si>
  <si>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</si>
  <si>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</si>
  <si>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</si>
  <si>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</si>
  <si>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</si>
  <si>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</si>
  <si>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</si>
  <si>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</si>
  <si>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</si>
  <si>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</si>
  <si>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</si>
  <si>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</si>
  <si>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</si>
  <si>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</si>
  <si>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</si>
  <si>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</si>
  <si>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</si>
  <si>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</si>
  <si>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</si>
  <si>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</si>
  <si>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</si>
  <si>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</si>
  <si>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</si>
  <si>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</si>
  <si>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</si>
  <si>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</si>
  <si>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</si>
  <si>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</si>
  <si>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</si>
  <si>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</si>
  <si>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</si>
  <si>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</si>
  <si>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</si>
  <si>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</si>
  <si>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</si>
  <si>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</si>
  <si>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</si>
  <si>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</si>
  <si>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</si>
  <si>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</si>
  <si>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</si>
  <si>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</si>
  <si>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</si>
  <si>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</si>
  <si>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</si>
  <si>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</si>
  <si>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</si>
  <si>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</si>
  <si>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</si>
  <si>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</si>
  <si>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</si>
  <si>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</si>
  <si>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</si>
  <si>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</si>
  <si>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</si>
  <si>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</si>
  <si>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</si>
  <si>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</si>
  <si>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</si>
  <si>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</si>
  <si>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</si>
  <si>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</si>
  <si>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</si>
  <si>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</si>
  <si>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</si>
  <si>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</si>
  <si>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</si>
  <si>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</si>
  <si>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</si>
  <si>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</si>
  <si>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</si>
  <si>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</si>
  <si>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</si>
  <si>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</si>
  <si>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</si>
  <si>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</si>
  <si>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</si>
  <si>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</si>
  <si>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</si>
  <si>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</si>
  <si>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</si>
  <si>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</si>
  <si>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</si>
  <si>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</si>
  <si>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</si>
  <si>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</si>
  <si>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</si>
  <si>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</si>
  <si>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</si>
  <si>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</si>
  <si>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</si>
  <si>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</si>
  <si>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</si>
  <si>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</si>
  <si>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</si>
  <si>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</si>
  <si>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</si>
  <si>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</si>
  <si>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</si>
  <si>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</si>
  <si>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</si>
  <si>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</si>
  <si>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</si>
  <si>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</si>
  <si>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</si>
  <si>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</si>
  <si>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</si>
  <si>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</si>
  <si>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</si>
  <si>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</si>
  <si>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</si>
  <si>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</si>
  <si>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</si>
  <si>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</si>
  <si>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</si>
  <si>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</si>
  <si>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</si>
  <si>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</si>
  <si>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</si>
  <si>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</si>
  <si>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</si>
  <si>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</si>
  <si>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</si>
  <si>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</si>
  <si>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</si>
  <si>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</si>
  <si>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</si>
  <si>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</si>
  <si>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</si>
  <si>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</si>
  <si>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</si>
  <si>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</si>
  <si>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</si>
  <si>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</si>
  <si>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</si>
  <si>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</si>
  <si>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</si>
  <si>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</si>
  <si>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</si>
  <si>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</si>
  <si>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</si>
  <si>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</si>
  <si>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</si>
  <si>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</si>
  <si>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</si>
  <si>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</si>
  <si>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</si>
  <si>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</si>
  <si>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</si>
  <si>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</si>
  <si>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</si>
  <si>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</si>
  <si>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</si>
  <si>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</si>
  <si>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</si>
  <si>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</si>
  <si>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</si>
  <si>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</si>
  <si>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</si>
  <si>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</si>
  <si>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</si>
  <si>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</si>
  <si>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</si>
  <si>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</si>
  <si>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</si>
  <si>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</si>
  <si>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</si>
  <si>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</si>
  <si>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</si>
  <si>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</si>
  <si>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</si>
  <si>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</si>
  <si>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</si>
  <si>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</si>
  <si>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</si>
  <si>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</si>
  <si>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</si>
  <si>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</si>
  <si>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</si>
  <si>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</si>
  <si>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</si>
  <si>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</si>
  <si>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</si>
  <si>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</si>
  <si>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</si>
  <si>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</si>
  <si>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</si>
  <si>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</si>
  <si>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</si>
  <si>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</si>
  <si>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</si>
  <si>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</si>
  <si>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</si>
  <si>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</si>
  <si>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</si>
  <si>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</si>
  <si>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</si>
  <si>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</si>
  <si>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</si>
  <si>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</si>
  <si>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</si>
  <si>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</si>
  <si>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</si>
  <si>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</si>
  <si>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</si>
  <si>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</si>
  <si>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</si>
  <si>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</si>
  <si>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</si>
  <si>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</si>
  <si>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</si>
  <si>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</si>
  <si>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</si>
  <si>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</si>
  <si>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</si>
  <si>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</si>
  <si>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</si>
  <si>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</si>
  <si>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</si>
  <si>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</si>
  <si>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</si>
  <si>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</si>
  <si>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</si>
  <si>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</si>
  <si>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</si>
  <si>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</si>
  <si>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</si>
  <si>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</si>
  <si>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</si>
  <si>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</si>
  <si>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</si>
  <si>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</si>
  <si>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</si>
  <si>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</si>
  <si>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</si>
  <si>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</si>
  <si>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</si>
  <si>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</si>
  <si>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</si>
  <si>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</si>
  <si>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</si>
  <si>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</si>
  <si>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</si>
  <si>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</si>
  <si>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</si>
  <si>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</si>
  <si>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</si>
  <si>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</si>
  <si>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</si>
  <si>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</si>
  <si>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</si>
  <si>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</si>
  <si>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</si>
  <si>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</si>
  <si>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</si>
  <si>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</si>
  <si>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</si>
  <si>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</si>
  <si>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</si>
  <si>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</si>
  <si>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</si>
  <si>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</si>
  <si>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</si>
  <si>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</si>
  <si>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</si>
  <si>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</si>
  <si>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</si>
  <si>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</si>
  <si>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</si>
  <si>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</si>
  <si>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</si>
  <si>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</si>
  <si>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</si>
  <si>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</si>
  <si>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</si>
  <si>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</si>
  <si>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</si>
  <si>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</si>
  <si>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</si>
  <si>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</si>
  <si>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</si>
  <si>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</si>
  <si>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</si>
  <si>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</si>
  <si>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</si>
  <si>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</si>
  <si>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</si>
  <si>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</si>
  <si>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</si>
  <si>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</si>
  <si>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</si>
  <si>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</si>
  <si>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</si>
  <si>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</si>
  <si>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</si>
  <si>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</si>
  <si>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</si>
  <si>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</si>
  <si>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</si>
  <si>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</si>
  <si>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</si>
  <si>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</si>
  <si>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</si>
  <si>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</si>
  <si>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</si>
  <si>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</si>
  <si>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</si>
  <si>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</si>
  <si>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</si>
  <si>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</si>
  <si>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</si>
  <si>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</si>
  <si>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</si>
  <si>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</si>
  <si>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</si>
  <si>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</si>
  <si>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</si>
  <si>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</si>
  <si>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</si>
  <si>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</si>
  <si>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</si>
  <si>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</si>
  <si>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</si>
  <si>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</si>
  <si>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</si>
  <si>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</si>
  <si>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</si>
  <si>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</si>
  <si>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</si>
  <si>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</si>
  <si>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</si>
  <si>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</si>
  <si>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</si>
  <si>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</si>
  <si>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</si>
  <si>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</si>
  <si>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</si>
  <si>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</si>
  <si>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</si>
  <si>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</si>
  <si>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</si>
  <si>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</si>
  <si>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</si>
  <si>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</si>
  <si>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</si>
  <si>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</si>
  <si>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</si>
  <si>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</si>
  <si>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</si>
  <si>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</si>
  <si>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</si>
  <si>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</si>
  <si>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</si>
  <si>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</si>
  <si>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</si>
  <si>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</si>
  <si>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</si>
  <si>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</si>
  <si>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</si>
  <si>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</si>
  <si>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</si>
  <si>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</si>
  <si>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</si>
  <si>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</si>
  <si>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</si>
  <si>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</si>
  <si>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</si>
  <si>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</si>
  <si>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</si>
  <si>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</si>
  <si>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</si>
  <si>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</si>
  <si>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</si>
  <si>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</si>
  <si>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</si>
  <si>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</si>
  <si>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</si>
  <si>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</si>
  <si>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</si>
  <si>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</si>
  <si>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</si>
  <si>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</si>
  <si>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</si>
  <si>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</si>
  <si>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</si>
  <si>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</si>
  <si>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</si>
  <si>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</si>
  <si>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</si>
  <si>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</si>
  <si>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</si>
  <si>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</si>
  <si>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</si>
  <si>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</si>
  <si>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</si>
  <si>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</si>
  <si>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</si>
  <si>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</si>
  <si>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</si>
  <si>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</si>
  <si>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</si>
  <si>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</si>
  <si>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</si>
  <si>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</si>
  <si>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</si>
  <si>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</si>
  <si>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</si>
  <si>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</si>
  <si>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</si>
  <si>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</si>
  <si>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</si>
  <si>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</si>
  <si>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</si>
  <si>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</si>
  <si>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</si>
  <si>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</si>
  <si>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</si>
  <si>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</si>
  <si>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</si>
  <si>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</si>
  <si>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</si>
  <si>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</si>
  <si>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</si>
  <si>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</si>
  <si>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</si>
  <si>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</si>
  <si>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</si>
  <si>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</si>
  <si>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</si>
  <si>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</si>
  <si>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</si>
  <si>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</si>
  <si>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</si>
  <si>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</si>
  <si>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</si>
  <si>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</si>
  <si>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</si>
  <si>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</si>
  <si>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</si>
  <si>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</si>
  <si>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</si>
  <si>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</si>
  <si>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</si>
  <si>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</si>
  <si>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</si>
  <si>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</si>
  <si>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</si>
  <si>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</si>
  <si>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</si>
  <si>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</si>
  <si>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</si>
  <si>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</si>
  <si>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</si>
  <si>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</si>
  <si>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</si>
  <si>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</si>
  <si>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</si>
  <si>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</si>
  <si>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</si>
  <si>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</si>
  <si>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</si>
  <si>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</si>
  <si>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</si>
  <si>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</si>
  <si>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</si>
  <si>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</si>
  <si>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</si>
  <si>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</si>
  <si>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</si>
  <si>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</si>
  <si>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</si>
  <si>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</si>
  <si>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</si>
  <si>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</si>
  <si>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</si>
  <si>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</si>
  <si>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</si>
  <si>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</si>
  <si>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</si>
  <si>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</si>
  <si>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</si>
  <si>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</si>
  <si>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</si>
  <si>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</si>
  <si>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</si>
  <si>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</si>
  <si>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</si>
  <si>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</si>
  <si>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</si>
  <si>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</si>
  <si>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</si>
  <si>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</si>
  <si>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</si>
  <si>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</si>
  <si>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</si>
  <si>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</si>
  <si>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</si>
  <si>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</si>
  <si>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</si>
  <si>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</si>
  <si>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</si>
  <si>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</si>
  <si>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</si>
  <si>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</si>
  <si>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</si>
  <si>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</si>
  <si>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</si>
  <si>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</si>
  <si>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</si>
  <si>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</si>
  <si>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</si>
  <si>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</si>
  <si>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</si>
  <si>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</si>
  <si>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</si>
  <si>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</si>
  <si>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</si>
  <si>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</si>
  <si>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</si>
  <si>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</si>
  <si>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</si>
  <si>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</si>
  <si>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</si>
  <si>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</si>
  <si>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</si>
  <si>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</si>
  <si>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</si>
  <si>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</si>
  <si>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</si>
  <si>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</si>
  <si>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</si>
  <si>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</si>
  <si>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</si>
  <si>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</si>
  <si>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</si>
  <si>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</si>
  <si>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</si>
  <si>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</si>
  <si>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</si>
  <si>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</si>
  <si>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</si>
  <si>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</si>
  <si>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</si>
  <si>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</si>
  <si>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</si>
  <si>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</si>
  <si>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</si>
  <si>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</si>
  <si>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</si>
  <si>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</si>
  <si>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</si>
  <si>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</si>
  <si>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</si>
  <si>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</si>
  <si>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</si>
  <si>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</si>
  <si>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</si>
  <si>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</si>
  <si>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</si>
  <si>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</si>
  <si>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</si>
  <si>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</si>
  <si>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</si>
  <si>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</si>
  <si>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</si>
  <si>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</si>
  <si>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</si>
  <si>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</si>
  <si>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</si>
  <si>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</si>
  <si>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</si>
  <si>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</si>
  <si>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</si>
  <si>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</si>
  <si>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</si>
  <si>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</si>
  <si>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</si>
  <si>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</si>
  <si>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</si>
  <si>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</si>
  <si>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</si>
  <si>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</si>
  <si>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</si>
  <si>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</si>
  <si>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</si>
  <si>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</si>
  <si>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</si>
  <si>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</si>
  <si>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</si>
  <si>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</si>
  <si>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</si>
  <si>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</si>
  <si>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</si>
  <si>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</si>
  <si>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</si>
  <si>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</si>
  <si>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</si>
  <si>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</si>
  <si>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</si>
  <si>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</si>
  <si>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</si>
  <si>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</si>
  <si>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</si>
  <si>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</si>
  <si>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</si>
  <si>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</si>
  <si>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</si>
  <si>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</si>
  <si>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</si>
  <si>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</si>
  <si>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</si>
  <si>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</si>
  <si>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</si>
  <si>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</si>
  <si>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</si>
  <si>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</si>
  <si>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</si>
  <si>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</si>
  <si>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</si>
  <si>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</si>
  <si>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</si>
  <si>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</si>
  <si>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</si>
  <si>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</si>
  <si>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</si>
  <si>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</si>
  <si>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</si>
  <si>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</si>
  <si>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</si>
  <si>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</si>
  <si>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</si>
  <si>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</si>
  <si>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</si>
  <si>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</si>
  <si>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</si>
  <si>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</si>
  <si>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</si>
  <si>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</si>
  <si>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</si>
  <si>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</si>
  <si>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</si>
  <si>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</si>
  <si>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</si>
  <si>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</si>
  <si>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</si>
  <si>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</si>
  <si>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</si>
  <si>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</si>
  <si>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</si>
  <si>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</si>
  <si>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</si>
  <si>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</si>
  <si>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</si>
  <si>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</si>
  <si>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</si>
  <si>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</si>
  <si>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</si>
  <si>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</si>
  <si>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</si>
  <si>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</si>
  <si>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</si>
  <si>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</si>
  <si>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</si>
  <si>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</si>
  <si>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</si>
  <si>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</si>
  <si>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</si>
  <si>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</si>
  <si>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</si>
  <si>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</si>
  <si>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</si>
  <si>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</si>
  <si>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</si>
  <si>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</si>
  <si>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</si>
  <si>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</si>
  <si>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</si>
  <si>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</si>
  <si>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</si>
  <si>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</si>
  <si>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</si>
  <si>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</si>
  <si>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</si>
  <si>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</si>
  <si>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</si>
  <si>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</si>
  <si>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</si>
  <si>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</si>
  <si>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</si>
  <si>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</si>
  <si>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</si>
  <si>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</si>
  <si>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</si>
  <si>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</si>
  <si>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</si>
  <si>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</si>
  <si>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</si>
  <si>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</si>
  <si>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</si>
  <si>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</si>
  <si>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</si>
  <si>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</si>
  <si>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</si>
  <si>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</si>
  <si>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</si>
  <si>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</si>
  <si>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</si>
  <si>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</si>
  <si>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</si>
  <si>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</si>
  <si>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</si>
  <si>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</si>
  <si>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</si>
  <si>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</si>
  <si>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</si>
  <si>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</si>
  <si>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</si>
  <si>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</si>
  <si>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</si>
  <si>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</si>
  <si>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</si>
  <si>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</si>
  <si>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</si>
  <si>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</si>
  <si>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</si>
  <si>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</si>
  <si>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</si>
  <si>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</si>
  <si>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</si>
  <si>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</si>
  <si>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</si>
  <si>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</si>
  <si>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</si>
  <si>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</si>
  <si>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</si>
  <si>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</si>
  <si>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</si>
  <si>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</si>
  <si>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</si>
  <si>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</si>
  <si>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</si>
  <si>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</si>
  <si>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</si>
  <si>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</si>
  <si>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</si>
  <si>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</si>
  <si>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</si>
  <si>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</si>
  <si>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</si>
  <si>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</si>
  <si>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</si>
  <si>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</si>
  <si>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</si>
  <si>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</si>
  <si>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</si>
  <si>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</si>
  <si>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</si>
  <si>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</si>
  <si>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</si>
  <si>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</si>
  <si>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</si>
  <si>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</si>
  <si>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</si>
  <si>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</si>
  <si>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</si>
  <si>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</si>
  <si>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</si>
  <si>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</si>
  <si>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</si>
  <si>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</si>
  <si>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</si>
  <si>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</si>
  <si>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</si>
  <si>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</si>
  <si>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</si>
  <si>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</si>
  <si>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</si>
  <si>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</si>
  <si>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</si>
  <si>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</si>
  <si>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</si>
  <si>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</si>
  <si>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</si>
  <si>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</si>
  <si>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</si>
  <si>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</si>
  <si>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</si>
  <si>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</si>
  <si>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</si>
  <si>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</si>
  <si>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</si>
  <si>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</si>
  <si>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</si>
  <si>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</si>
  <si>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</si>
  <si>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</si>
  <si>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</si>
  <si>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</si>
  <si>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</si>
  <si>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</si>
  <si>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</si>
  <si>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</si>
  <si>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</si>
  <si>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</si>
  <si>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</si>
  <si>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</si>
  <si>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</si>
  <si>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</si>
  <si>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</si>
  <si>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</si>
  <si>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</si>
  <si>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</si>
  <si>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</si>
  <si>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</si>
  <si>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</si>
  <si>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</si>
  <si>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</si>
  <si>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</si>
  <si>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</si>
  <si>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</si>
  <si>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</si>
  <si>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</si>
  <si>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</si>
  <si>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</si>
  <si>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</si>
  <si>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</si>
  <si>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</si>
  <si>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</si>
  <si>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</si>
  <si>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</si>
  <si>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</si>
  <si>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</si>
  <si>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</si>
  <si>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</si>
  <si>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</si>
  <si>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</si>
  <si>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</si>
  <si>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</si>
  <si>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</si>
  <si>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</si>
  <si>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</si>
  <si>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</si>
  <si>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</si>
  <si>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</si>
  <si>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</si>
  <si>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</si>
  <si>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</si>
  <si>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</si>
  <si>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</si>
  <si>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</si>
  <si>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</si>
  <si>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</si>
  <si>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</si>
  <si>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</si>
  <si>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</si>
  <si>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</si>
  <si>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</si>
  <si>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</si>
  <si>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</si>
  <si>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</si>
  <si>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</si>
  <si>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</si>
  <si>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</si>
  <si>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</si>
  <si>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</si>
  <si>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</si>
  <si>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</si>
  <si>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</si>
  <si>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</si>
  <si>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</si>
  <si>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</si>
  <si>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</si>
  <si>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</si>
  <si>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</si>
  <si>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</si>
  <si>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</si>
  <si>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</si>
  <si>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</si>
  <si>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</si>
  <si>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</si>
  <si>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</si>
  <si>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</si>
  <si>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</si>
  <si>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</si>
  <si>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</si>
  <si>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</si>
  <si>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</si>
  <si>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</si>
  <si>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</si>
  <si>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</si>
  <si>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</si>
  <si>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</si>
  <si>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</si>
  <si>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</si>
  <si>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</si>
  <si>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</si>
  <si>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</si>
  <si>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</si>
  <si>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</si>
  <si>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</si>
  <si>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</si>
  <si>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</si>
  <si>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</si>
  <si>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</si>
  <si>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</si>
  <si>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</si>
  <si>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</si>
  <si>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</si>
  <si>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</si>
  <si>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</si>
  <si>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</si>
  <si>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</si>
  <si>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</si>
  <si>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</si>
  <si>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</si>
  <si>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</si>
  <si>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</si>
  <si>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</si>
  <si>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</si>
  <si>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</si>
  <si>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</si>
  <si>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</si>
  <si>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</si>
  <si>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</si>
  <si>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</si>
  <si>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</si>
  <si>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</si>
  <si>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</si>
  <si>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</si>
  <si>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</si>
  <si>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</si>
  <si>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</si>
  <si>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</si>
  <si>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</si>
  <si>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</si>
  <si>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</si>
  <si>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</si>
  <si>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</si>
  <si>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</si>
  <si>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</si>
  <si>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</si>
  <si>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</si>
  <si>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</si>
  <si>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</si>
  <si>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</si>
  <si>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</si>
  <si>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</si>
  <si>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</si>
  <si>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</si>
  <si>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</si>
  <si>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</si>
  <si>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</si>
  <si>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</si>
  <si>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</si>
  <si>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</si>
  <si>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</si>
  <si>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</si>
  <si>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</si>
  <si>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</si>
  <si>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</si>
  <si>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</si>
  <si>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</si>
  <si>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</si>
  <si>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</si>
  <si>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</si>
  <si>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</si>
  <si>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</si>
  <si>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</si>
  <si>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</si>
  <si>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</si>
  <si>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</si>
  <si>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</si>
  <si>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</si>
  <si>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</si>
  <si>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</si>
  <si>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</si>
  <si>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</si>
  <si>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</si>
  <si>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</si>
  <si>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</si>
  <si>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</si>
  <si>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</si>
  <si>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</si>
  <si>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</si>
  <si>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</si>
  <si>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</si>
  <si>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</si>
  <si>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</si>
  <si>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</si>
  <si>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</si>
  <si>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</si>
  <si>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</si>
  <si>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</si>
  <si>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</si>
  <si>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</si>
  <si>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</si>
  <si>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</si>
  <si>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</si>
  <si>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</si>
  <si>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</si>
  <si>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</si>
  <si>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</si>
  <si>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</si>
  <si>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</si>
  <si>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</si>
  <si>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</si>
  <si>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</si>
  <si>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</si>
  <si>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</si>
  <si>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</si>
  <si>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</si>
  <si>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</si>
  <si>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</si>
  <si>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</si>
  <si>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</si>
  <si>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</si>
  <si>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</si>
  <si>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</si>
  <si>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</si>
  <si>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</si>
  <si>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</si>
  <si>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</si>
  <si>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</si>
  <si>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</si>
  <si>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</si>
  <si>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</si>
  <si>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</si>
  <si>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</si>
  <si>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</si>
  <si>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</si>
  <si>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</si>
  <si>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</si>
  <si>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</si>
  <si>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</si>
  <si>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</si>
  <si>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</si>
  <si>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</si>
  <si>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</si>
  <si>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</si>
  <si>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</si>
  <si>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</si>
  <si>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</si>
  <si>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</si>
  <si>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</si>
  <si>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</si>
  <si>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</si>
  <si>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</si>
  <si>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</si>
  <si>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</si>
  <si>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</si>
  <si>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</si>
  <si>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</si>
  <si>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</si>
  <si>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</si>
  <si>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</si>
  <si>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</si>
  <si>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</si>
  <si>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</si>
  <si>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</si>
  <si>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</si>
  <si>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</si>
  <si>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</si>
  <si>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</si>
  <si>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</si>
  <si>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</si>
  <si>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</si>
  <si>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</si>
  <si>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</si>
  <si>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</si>
  <si>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</si>
  <si>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</si>
  <si>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</si>
  <si>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</si>
  <si>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</si>
  <si>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</si>
  <si>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</si>
  <si>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</si>
  <si>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</si>
  <si>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</si>
  <si>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</si>
  <si>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</si>
  <si>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</si>
  <si>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</si>
  <si>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</si>
  <si>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</si>
  <si>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</si>
  <si>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</si>
  <si>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</si>
  <si>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</si>
  <si>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</si>
  <si>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</si>
  <si>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</si>
  <si>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</si>
  <si>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</si>
  <si>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</si>
  <si>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</si>
  <si>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</si>
  <si>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</si>
  <si>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</si>
  <si>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</si>
  <si>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</si>
  <si>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</si>
  <si>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</si>
  <si>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</si>
  <si>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</si>
  <si>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</si>
  <si>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</si>
  <si>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</si>
  <si>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</si>
  <si>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</si>
  <si>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</si>
  <si>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</si>
  <si>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</si>
  <si>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</si>
  <si>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</si>
  <si>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</si>
  <si>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</si>
  <si>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</si>
  <si>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</si>
  <si>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</si>
  <si>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</si>
  <si>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</si>
  <si>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</si>
  <si>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</si>
  <si>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</si>
  <si>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</si>
  <si>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</si>
  <si>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</si>
  <si>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</si>
  <si>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</si>
  <si>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</si>
  <si>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</si>
  <si>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</si>
  <si>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</si>
  <si>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</si>
  <si>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</si>
  <si>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</si>
  <si>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</si>
  <si>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</si>
  <si>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</si>
  <si>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</si>
  <si>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</si>
  <si>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</si>
  <si>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</si>
  <si>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</si>
  <si>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</si>
  <si>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</si>
  <si>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</si>
  <si>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</si>
  <si>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</si>
  <si>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</si>
  <si>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</si>
  <si>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</si>
  <si>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</si>
  <si>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</si>
  <si>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</si>
  <si>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</si>
  <si>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</si>
  <si>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</si>
  <si>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</si>
  <si>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</si>
  <si>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</si>
  <si>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</si>
  <si>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</si>
  <si>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</si>
  <si>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</si>
  <si>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</si>
  <si>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</si>
  <si>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</si>
  <si>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</si>
  <si>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</si>
  <si>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</si>
  <si>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</si>
  <si>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</si>
  <si>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</si>
  <si>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</si>
  <si>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</si>
  <si>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</si>
  <si>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</si>
  <si>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</si>
  <si>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</si>
  <si>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</si>
  <si>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</si>
  <si>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</si>
  <si>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</si>
  <si>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</si>
  <si>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</si>
  <si>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</si>
  <si>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</si>
  <si>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</si>
  <si>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</si>
  <si>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</si>
  <si>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</si>
  <si>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</si>
  <si>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</si>
  <si>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</si>
  <si>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</si>
  <si>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</si>
  <si>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</si>
  <si>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</si>
  <si>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</si>
  <si>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</si>
  <si>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</si>
  <si>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</si>
  <si>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</si>
  <si>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</si>
  <si>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</si>
  <si>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</si>
  <si>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</si>
  <si>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</si>
  <si>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</si>
  <si>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</si>
  <si>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</si>
  <si>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</si>
  <si>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</si>
  <si>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</si>
  <si>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</si>
  <si>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</si>
  <si>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</si>
  <si>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</si>
  <si>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</si>
  <si>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</si>
  <si>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</si>
  <si>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</si>
  <si>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</si>
  <si>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</si>
  <si>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</si>
  <si>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</si>
  <si>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</si>
  <si>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</si>
  <si>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</si>
  <si>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</si>
  <si>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</si>
  <si>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</si>
  <si>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</si>
  <si>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</si>
  <si>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</si>
  <si>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</si>
  <si>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</si>
  <si>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</si>
  <si>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</si>
  <si>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</si>
  <si>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</si>
  <si>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</si>
  <si>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</si>
  <si>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</si>
  <si>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</si>
  <si>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</si>
  <si>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</si>
  <si>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</si>
  <si>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</si>
  <si>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</si>
  <si>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</si>
  <si>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</si>
  <si>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</si>
  <si>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</si>
  <si>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</si>
  <si>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</si>
  <si>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</si>
  <si>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</si>
  <si>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</si>
  <si>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</si>
  <si>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</si>
  <si>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</si>
  <si>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</si>
  <si>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</si>
  <si>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</si>
  <si>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</si>
  <si>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</si>
  <si>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</si>
  <si>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</si>
  <si>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</si>
  <si>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</si>
  <si>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</si>
  <si>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</si>
  <si>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</si>
  <si>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</si>
  <si>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</si>
  <si>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</si>
  <si>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</si>
  <si>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</si>
  <si>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</si>
  <si>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</si>
  <si>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</si>
  <si>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</si>
  <si>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</si>
  <si>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</si>
  <si>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</si>
  <si>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</si>
  <si>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</si>
  <si>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</si>
  <si>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</si>
  <si>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</si>
  <si>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</si>
  <si>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</si>
  <si>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</si>
  <si>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</si>
  <si>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</si>
  <si>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</si>
  <si>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</si>
  <si>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</si>
  <si>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</si>
  <si>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</si>
  <si>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</si>
  <si>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</si>
  <si>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</si>
  <si>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</si>
  <si>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</si>
  <si>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</si>
  <si>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</si>
  <si>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</si>
  <si>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</si>
  <si>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</si>
  <si>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</si>
  <si>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</si>
  <si>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</si>
  <si>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</si>
  <si>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</si>
  <si>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</si>
  <si>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</si>
  <si>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</si>
  <si>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</si>
  <si>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</si>
  <si>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</si>
  <si>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</si>
  <si>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</si>
  <si>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</si>
  <si>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</si>
  <si>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</si>
  <si>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</si>
  <si>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</si>
  <si>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</si>
  <si>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</si>
  <si>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</si>
  <si>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</si>
  <si>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</si>
  <si>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</si>
  <si>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</si>
  <si>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</si>
  <si>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</si>
  <si>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</si>
  <si>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</si>
  <si>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</si>
  <si>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</si>
  <si>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</si>
  <si>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</si>
  <si>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</si>
  <si>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</si>
  <si>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</si>
  <si>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</si>
  <si>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</si>
  <si>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</si>
  <si>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</si>
  <si>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</si>
  <si>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</si>
  <si>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</si>
  <si>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</si>
  <si>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</si>
  <si>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</si>
  <si>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</si>
  <si>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</si>
  <si>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</si>
  <si>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</si>
  <si>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</si>
  <si>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</si>
  <si>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</si>
  <si>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</si>
  <si>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</si>
  <si>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</si>
  <si>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</si>
  <si>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</si>
  <si>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</si>
  <si>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</si>
  <si>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</si>
  <si>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</si>
  <si>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</si>
  <si>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</si>
  <si>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</si>
  <si>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</si>
  <si>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</si>
  <si>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</si>
  <si>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</si>
  <si>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</si>
  <si>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</si>
  <si>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</si>
  <si>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</si>
  <si>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</si>
  <si>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</si>
  <si>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</si>
  <si>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</si>
  <si>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</si>
  <si>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</si>
  <si>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</si>
  <si>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</si>
  <si>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</si>
  <si>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</si>
  <si>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</si>
  <si>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</si>
  <si>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</si>
  <si>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</si>
  <si>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</si>
  <si>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</si>
  <si>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</si>
  <si>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</si>
  <si>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</si>
  <si>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</si>
  <si>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</si>
  <si>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</si>
  <si>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</si>
  <si>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</si>
  <si>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</si>
  <si>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</si>
  <si>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</si>
  <si>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</si>
  <si>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</si>
  <si>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</si>
  <si>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</si>
  <si>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</si>
  <si>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</si>
  <si>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</si>
  <si>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</si>
  <si>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</si>
  <si>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</si>
  <si>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</si>
  <si>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</si>
  <si>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</si>
  <si>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</si>
  <si>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</si>
  <si>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</si>
  <si>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</si>
  <si>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</si>
  <si>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</si>
  <si>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</si>
  <si>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</si>
  <si>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</si>
  <si>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</si>
  <si>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</si>
  <si>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</si>
  <si>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</si>
  <si>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</si>
  <si>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</si>
  <si>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</si>
  <si>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</si>
  <si>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</si>
  <si>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</si>
  <si>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</si>
  <si>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</si>
  <si>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</si>
  <si>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</si>
  <si>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</si>
  <si>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</si>
  <si>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</si>
  <si>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</si>
  <si>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</si>
  <si>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</si>
  <si>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</si>
  <si>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</si>
  <si>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</si>
  <si>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</si>
  <si>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</si>
  <si>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</si>
  <si>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</si>
  <si>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</si>
  <si>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</si>
  <si>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</si>
  <si>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</si>
  <si>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</si>
  <si>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</si>
  <si>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</si>
  <si>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</si>
  <si>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</si>
  <si>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</si>
  <si>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</si>
  <si>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</si>
  <si>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</si>
  <si>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</si>
  <si>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</si>
  <si>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</si>
  <si>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</si>
  <si>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</si>
  <si>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</si>
  <si>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</si>
  <si>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</si>
  <si>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</si>
  <si>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</si>
  <si>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</si>
  <si>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</si>
  <si>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</si>
  <si>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</si>
  <si>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</si>
  <si>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</si>
  <si>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</si>
  <si>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</si>
  <si>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</si>
  <si>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</si>
  <si>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</si>
  <si>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</si>
  <si>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</si>
  <si>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</si>
  <si>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</si>
  <si>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</si>
  <si>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</si>
  <si>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</si>
  <si>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</si>
  <si>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</si>
  <si>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</si>
  <si>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</si>
  <si>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</si>
  <si>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</si>
  <si>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</si>
  <si>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</si>
  <si>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</si>
  <si>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</si>
  <si>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</si>
  <si>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</si>
  <si>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</si>
  <si>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</si>
  <si>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</si>
  <si>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</si>
  <si>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</si>
  <si>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</si>
  <si>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</si>
  <si>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</si>
  <si>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</si>
  <si>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</si>
  <si>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</si>
  <si>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</si>
  <si>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</si>
  <si>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</si>
  <si>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</si>
  <si>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</si>
  <si>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</si>
  <si>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</si>
  <si>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</si>
  <si>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</si>
  <si>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</si>
  <si>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</si>
  <si>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</si>
  <si>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</si>
  <si>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</si>
  <si>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</si>
  <si>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</si>
  <si>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</si>
  <si>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</si>
  <si>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</si>
  <si>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</si>
  <si>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</si>
  <si>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</si>
  <si>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</si>
  <si>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</si>
  <si>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</si>
  <si>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</si>
  <si>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</si>
  <si>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</si>
  <si>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</si>
  <si>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</si>
  <si>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</si>
  <si>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</si>
  <si>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</si>
  <si>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</si>
  <si>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</si>
  <si>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</si>
  <si>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</si>
  <si>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</si>
  <si>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</si>
  <si>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</si>
  <si>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</si>
  <si>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</si>
  <si>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</si>
  <si>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</si>
  <si>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</si>
  <si>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</si>
  <si>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</si>
  <si>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</si>
  <si>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</si>
  <si>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</si>
  <si>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</si>
  <si>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</si>
  <si>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</si>
  <si>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</si>
  <si>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</si>
  <si>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</si>
  <si>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</si>
  <si>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</si>
  <si>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</si>
  <si>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</si>
  <si>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</si>
  <si>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</si>
  <si>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</si>
  <si>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</si>
  <si>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</si>
  <si>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</si>
  <si>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</si>
  <si>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</si>
  <si>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</si>
  <si>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</si>
  <si>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</si>
  <si>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</si>
  <si>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</si>
  <si>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</si>
  <si>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</si>
  <si>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</si>
  <si>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</si>
  <si>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</si>
  <si>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</si>
  <si>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</si>
  <si>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</si>
  <si>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</si>
  <si>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</si>
  <si>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</si>
  <si>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</si>
  <si>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</si>
  <si>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</si>
  <si>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</si>
  <si>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</si>
  <si>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</si>
  <si>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</si>
  <si>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</si>
  <si>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</si>
  <si>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</si>
  <si>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</si>
  <si>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</si>
  <si>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</si>
  <si>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</si>
  <si>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</si>
  <si>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</si>
  <si>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</si>
  <si>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</si>
  <si>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</si>
  <si>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</si>
  <si>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</si>
  <si>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</si>
  <si>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</si>
  <si>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</si>
  <si>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</si>
  <si>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</si>
  <si>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</si>
  <si>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</si>
  <si>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</si>
  <si>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</si>
  <si>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</si>
  <si>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</si>
  <si>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</si>
  <si>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</si>
  <si>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</si>
  <si>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</si>
  <si>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</si>
  <si>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</si>
  <si>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</si>
  <si>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</si>
  <si>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</si>
  <si>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</si>
  <si>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</si>
  <si>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</si>
  <si>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</si>
  <si>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</si>
  <si>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</si>
  <si>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</si>
  <si>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</si>
  <si>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</si>
  <si>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</si>
  <si>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</si>
  <si>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</si>
  <si>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</si>
  <si>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</si>
  <si>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</si>
  <si>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</si>
  <si>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</si>
  <si>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</si>
  <si>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</si>
  <si>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</si>
  <si>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</si>
  <si>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</si>
  <si>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</si>
  <si>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</si>
  <si>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</si>
  <si>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</si>
  <si>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</si>
  <si>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</si>
  <si>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</si>
  <si>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</si>
  <si>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</si>
  <si>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</si>
  <si>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</si>
  <si>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</si>
  <si>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</si>
  <si>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</si>
  <si>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</si>
  <si>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</si>
  <si>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</si>
  <si>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</si>
  <si>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</si>
  <si>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</si>
  <si>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</si>
  <si>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</si>
  <si>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</si>
  <si>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</si>
  <si>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</si>
  <si>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</si>
  <si>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</si>
  <si>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</si>
  <si>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</si>
  <si>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</si>
  <si>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</si>
  <si>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</si>
  <si>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</si>
  <si>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</si>
  <si>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</si>
  <si>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</si>
  <si>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</si>
  <si>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</si>
  <si>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</si>
  <si>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</si>
  <si>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</si>
  <si>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</si>
  <si>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</si>
  <si>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</si>
  <si>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</si>
  <si>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</si>
  <si>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</si>
  <si>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</si>
  <si>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</si>
  <si>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</si>
  <si>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</si>
  <si>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</si>
  <si>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</si>
  <si>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</si>
  <si>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</si>
  <si>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</si>
  <si>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</si>
  <si>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</si>
  <si>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</si>
  <si>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</si>
  <si>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</si>
  <si>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</si>
  <si>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</si>
  <si>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</si>
  <si>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</si>
  <si>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</si>
  <si>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</si>
  <si>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</si>
  <si>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</si>
  <si>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</si>
  <si>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</si>
  <si>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</si>
  <si>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</si>
  <si>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</si>
  <si>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</si>
  <si>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</si>
  <si>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</si>
  <si>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</si>
  <si>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</si>
  <si>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</si>
  <si>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</si>
  <si>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</si>
  <si>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</si>
  <si>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</si>
  <si>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</si>
  <si>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</si>
  <si>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</si>
  <si>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</si>
  <si>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</si>
  <si>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</si>
  <si>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</si>
  <si>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</si>
  <si>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</si>
  <si>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</si>
  <si>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</si>
  <si>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</si>
  <si>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</si>
  <si>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</si>
  <si>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</si>
  <si>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</si>
  <si>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</si>
  <si>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</si>
  <si>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</si>
  <si>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</si>
  <si>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</si>
  <si>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</si>
  <si>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</si>
  <si>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</si>
  <si>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</si>
  <si>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</si>
  <si>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</si>
  <si>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</si>
  <si>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</si>
  <si>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</si>
  <si>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</si>
  <si>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</si>
  <si>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</si>
  <si>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</si>
  <si>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</si>
  <si>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</si>
  <si>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</si>
  <si>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</si>
  <si>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</si>
  <si>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</si>
  <si>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</si>
  <si>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</si>
  <si>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</si>
  <si>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</si>
  <si>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</si>
  <si>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</si>
  <si>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</si>
  <si>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</si>
  <si>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</si>
  <si>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</si>
  <si>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</si>
  <si>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</si>
  <si>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</si>
  <si>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</si>
  <si>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</si>
  <si>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</si>
  <si>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</si>
  <si>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</si>
  <si>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</si>
  <si>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</si>
  <si>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</si>
  <si>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</si>
  <si>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</si>
  <si>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</si>
  <si>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</si>
  <si>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</si>
  <si>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</si>
  <si>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</si>
  <si>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</si>
  <si>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</si>
  <si>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</si>
  <si>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</si>
  <si>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</si>
  <si>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</si>
  <si>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</si>
  <si>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</si>
  <si>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</si>
  <si>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</si>
  <si>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</si>
  <si>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</si>
  <si>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</si>
  <si>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</si>
  <si>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</si>
  <si>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</si>
  <si>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</si>
  <si>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</si>
  <si>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</si>
  <si>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</si>
  <si>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</si>
  <si>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</si>
  <si>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</si>
  <si>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</si>
  <si>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</si>
  <si>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</si>
  <si>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</si>
  <si>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</si>
  <si>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</si>
  <si>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</si>
  <si>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</si>
  <si>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</si>
  <si>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</si>
  <si>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</si>
  <si>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</si>
  <si>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</si>
  <si>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</si>
  <si>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</si>
  <si>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</si>
  <si>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</si>
  <si>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</si>
  <si>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</si>
  <si>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</si>
  <si>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</si>
  <si>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</si>
  <si>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</si>
  <si>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</si>
  <si>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</si>
  <si>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</si>
  <si>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</si>
  <si>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</si>
  <si>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</si>
  <si>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</si>
  <si>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</si>
  <si>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</si>
  <si>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</si>
  <si>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</si>
  <si>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</si>
  <si>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</si>
  <si>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</si>
  <si>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</si>
  <si>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</si>
  <si>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</si>
  <si>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</si>
  <si>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</si>
  <si>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</si>
  <si>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</si>
  <si>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</si>
  <si>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</si>
  <si>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</si>
  <si>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</si>
  <si>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</si>
  <si>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</si>
  <si>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</si>
  <si>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</si>
  <si>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</si>
  <si>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</si>
  <si>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</si>
  <si>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</si>
  <si>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</si>
  <si>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</si>
  <si>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</si>
  <si>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</si>
  <si>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</si>
  <si>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</si>
  <si>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</si>
  <si>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</si>
  <si>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</si>
  <si>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</si>
  <si>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</si>
  <si>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</si>
  <si>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</si>
  <si>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</si>
  <si>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</si>
  <si>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</si>
  <si>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</si>
  <si>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</si>
  <si>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</si>
  <si>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</si>
  <si>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</si>
  <si>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</si>
  <si>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</si>
  <si>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</si>
  <si>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</si>
  <si>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</si>
  <si>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</si>
  <si>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</si>
  <si>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</si>
  <si>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</si>
  <si>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</si>
  <si>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</si>
  <si>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</si>
  <si>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</si>
  <si>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</si>
  <si>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</si>
  <si>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</si>
  <si>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</si>
  <si>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</si>
  <si>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</si>
  <si>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</si>
  <si>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</si>
  <si>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</si>
  <si>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</si>
  <si>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</si>
  <si>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</si>
  <si>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</si>
  <si>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</si>
  <si>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</si>
  <si>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</si>
  <si>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</si>
  <si>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</si>
  <si>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</si>
  <si>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</si>
  <si>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</si>
  <si>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</si>
  <si>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</si>
  <si>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</si>
  <si>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</si>
  <si>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</si>
  <si>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</si>
  <si>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</si>
  <si>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</si>
  <si>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</si>
  <si>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</si>
  <si>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</si>
  <si>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</si>
  <si>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</si>
  <si>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</si>
  <si>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</si>
  <si>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</si>
  <si>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</si>
  <si>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</si>
  <si>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</si>
  <si>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</si>
  <si>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</si>
  <si>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</si>
  <si>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</si>
  <si>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</si>
  <si>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</si>
  <si>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</si>
  <si>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</si>
  <si>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</si>
  <si>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</si>
  <si>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</si>
  <si>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</si>
  <si>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</si>
  <si>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</si>
  <si>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</si>
  <si>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</si>
  <si>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</si>
  <si>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</si>
  <si>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</si>
  <si>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</si>
  <si>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</si>
  <si>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</si>
  <si>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</si>
  <si>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</si>
  <si>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</si>
  <si>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</si>
  <si>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</si>
  <si>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</si>
  <si>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</si>
  <si>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</si>
  <si>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</si>
  <si>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</si>
  <si>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</si>
  <si>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</si>
  <si>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</si>
  <si>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</si>
  <si>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</si>
  <si>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</si>
  <si>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</si>
  <si>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</si>
  <si>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</si>
  <si>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</si>
  <si>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</si>
  <si>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</si>
  <si>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</si>
  <si>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</si>
  <si>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</si>
  <si>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</si>
  <si>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</si>
  <si>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</si>
  <si>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</si>
  <si>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</si>
  <si>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</si>
  <si>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</si>
  <si>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</si>
  <si>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</si>
  <si>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</si>
  <si>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</si>
  <si>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</si>
  <si>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</si>
  <si>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</si>
  <si>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</si>
  <si>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</si>
  <si>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</si>
  <si>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</si>
  <si>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</si>
  <si>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</si>
  <si>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</si>
  <si>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</si>
  <si>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</si>
  <si>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</si>
  <si>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</si>
  <si>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</si>
  <si>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</si>
  <si>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</si>
  <si>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</si>
  <si>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</si>
  <si>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</si>
  <si>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</si>
  <si>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</si>
  <si>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</si>
  <si>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</si>
  <si>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</si>
  <si>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</si>
  <si>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</si>
  <si>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</si>
  <si>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</si>
  <si>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</si>
  <si>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</si>
  <si>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</si>
  <si>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</si>
  <si>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</si>
  <si>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</si>
  <si>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</si>
  <si>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</si>
  <si>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</si>
  <si>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</si>
  <si>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</si>
  <si>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</si>
  <si>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</si>
  <si>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</si>
  <si>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</si>
  <si>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</si>
  <si>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</si>
  <si>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</si>
  <si>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</si>
  <si>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</si>
  <si>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</si>
  <si>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</si>
  <si>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</si>
  <si>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</si>
  <si>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</si>
  <si>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</si>
  <si>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</si>
  <si>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</si>
  <si>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</si>
  <si>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</si>
  <si>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</si>
  <si>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</si>
  <si>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</si>
  <si>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</si>
  <si>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</si>
  <si>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</si>
  <si>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</si>
  <si>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</si>
  <si>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</si>
  <si>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</si>
  <si>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</si>
  <si>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</si>
  <si>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</si>
  <si>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</si>
  <si>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</si>
  <si>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</si>
  <si>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</si>
  <si>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</si>
  <si>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</si>
  <si>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</si>
  <si>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</si>
  <si>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</si>
  <si>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</si>
  <si>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</si>
  <si>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</si>
  <si>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</si>
  <si>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</si>
  <si>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</si>
  <si>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</si>
  <si>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</si>
  <si>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</si>
  <si>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</si>
  <si>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</si>
  <si>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</si>
  <si>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</si>
  <si>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</si>
  <si>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</si>
  <si>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</si>
  <si>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</si>
  <si>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</si>
  <si>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</si>
  <si>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</si>
  <si>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</si>
  <si>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</si>
  <si>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</si>
  <si>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</si>
  <si>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</si>
  <si>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</si>
  <si>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</si>
  <si>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</si>
  <si>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</si>
  <si>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</si>
  <si>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</si>
  <si>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</si>
  <si>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</si>
  <si>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</si>
  <si>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</si>
  <si>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</si>
  <si>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</si>
  <si>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</si>
  <si>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</si>
  <si>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</si>
  <si>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</si>
  <si>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</si>
  <si>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</si>
  <si>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</si>
  <si>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</si>
  <si>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</si>
  <si>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</si>
  <si>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</si>
  <si>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</si>
  <si>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</si>
  <si>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</si>
  <si>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</si>
  <si>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</si>
  <si>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</si>
  <si>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</si>
  <si>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</si>
  <si>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</si>
  <si>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</si>
  <si>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</si>
  <si>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</si>
  <si>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</si>
  <si>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</si>
  <si>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</si>
  <si>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</si>
  <si>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</si>
  <si>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</si>
  <si>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</si>
  <si>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</si>
  <si>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</si>
  <si>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</si>
  <si>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</si>
  <si>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</si>
  <si>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</si>
  <si>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</si>
  <si>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</si>
  <si>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</si>
  <si>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</si>
  <si>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</si>
  <si>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</si>
  <si>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</si>
  <si>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</si>
  <si>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</si>
  <si>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</si>
  <si>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</si>
  <si>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</si>
  <si>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</si>
  <si>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</si>
  <si>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</si>
  <si>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</si>
  <si>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</si>
  <si>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</si>
  <si>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</si>
  <si>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</si>
  <si>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</si>
  <si>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</si>
  <si>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</si>
  <si>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</si>
  <si>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</si>
  <si>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</si>
  <si>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</si>
  <si>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</si>
  <si>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</si>
  <si>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</si>
  <si>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</si>
  <si>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</si>
  <si>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</si>
  <si>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</si>
  <si>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</si>
  <si>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</si>
  <si>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</si>
  <si>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</si>
  <si>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</si>
  <si>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</si>
  <si>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</si>
  <si>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</si>
  <si>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</si>
  <si>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</si>
  <si>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</si>
  <si>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</si>
  <si>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</si>
  <si>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</si>
  <si>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</si>
  <si>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</si>
  <si>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</si>
  <si>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</si>
  <si>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</si>
  <si>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</si>
  <si>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</si>
  <si>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</si>
  <si>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</si>
  <si>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</si>
  <si>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</si>
  <si>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</si>
  <si>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</si>
  <si>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</si>
  <si>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</si>
  <si>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</si>
  <si>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</si>
  <si>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</si>
  <si>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</si>
  <si>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</si>
  <si>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</si>
  <si>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</si>
  <si>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</si>
  <si>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</si>
  <si>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</si>
  <si>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</si>
  <si>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</si>
  <si>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</si>
  <si>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</si>
  <si>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</si>
  <si>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</si>
  <si>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</si>
  <si>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</si>
  <si>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</si>
  <si>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</si>
  <si>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</si>
  <si>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</si>
  <si>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</si>
  <si>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</si>
  <si>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</si>
  <si>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</si>
  <si>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</si>
  <si>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</si>
  <si>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</si>
  <si>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</si>
  <si>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</si>
  <si>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</si>
  <si>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</si>
  <si>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</si>
  <si>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</si>
  <si>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</si>
  <si>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</si>
  <si>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</si>
  <si>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</si>
  <si>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</si>
  <si>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</si>
  <si>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</si>
  <si>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</si>
  <si>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</si>
  <si>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</si>
  <si>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</si>
  <si>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</si>
  <si>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</si>
  <si>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</si>
  <si>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</si>
  <si>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</si>
  <si>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</si>
  <si>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</si>
  <si>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</si>
  <si>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</si>
  <si>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</si>
  <si>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</si>
  <si>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</si>
  <si>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</si>
  <si>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</si>
  <si>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</si>
  <si>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</si>
  <si>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</si>
  <si>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</si>
  <si>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</si>
  <si>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</si>
  <si>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</si>
  <si>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</si>
  <si>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</si>
  <si>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</si>
  <si>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</si>
  <si>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</si>
  <si>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</si>
  <si>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</si>
  <si>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</si>
  <si>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</si>
  <si>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</si>
  <si>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</si>
  <si>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</si>
  <si>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</si>
  <si>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</si>
  <si>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</si>
  <si>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</si>
  <si>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</si>
  <si>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</si>
  <si>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</si>
  <si>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</si>
  <si>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</si>
  <si>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</si>
  <si>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</si>
  <si>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</si>
  <si>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</si>
  <si>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</si>
  <si>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</si>
  <si>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</si>
  <si>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</si>
  <si>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</si>
  <si>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</si>
  <si>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</si>
  <si>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</si>
  <si>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</si>
  <si>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</si>
  <si>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</si>
  <si>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</si>
  <si>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</si>
  <si>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</si>
  <si>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</si>
  <si>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</si>
  <si>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</si>
  <si>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</si>
  <si>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</si>
  <si>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</si>
  <si>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</si>
  <si>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</si>
  <si>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</si>
  <si>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</si>
  <si>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</si>
  <si>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</si>
  <si>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</si>
  <si>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</si>
  <si>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</si>
  <si>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</si>
  <si>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</si>
  <si>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</si>
  <si>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</si>
  <si>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</si>
  <si>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</si>
  <si>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</si>
  <si>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</si>
  <si>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</si>
  <si>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</si>
  <si>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</si>
  <si>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</si>
  <si>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</si>
  <si>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</si>
  <si>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</si>
  <si>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</si>
  <si>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</si>
  <si>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</si>
  <si>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</si>
  <si>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</si>
  <si>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</si>
  <si>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</si>
  <si>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</si>
  <si>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</si>
  <si>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</si>
  <si>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</si>
  <si>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</si>
  <si>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</si>
  <si>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</si>
  <si>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</si>
  <si>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</si>
  <si>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</si>
  <si>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</si>
  <si>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</si>
  <si>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</si>
  <si>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</si>
  <si>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</si>
  <si>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</si>
  <si>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</si>
  <si>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</si>
  <si>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</si>
  <si>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</si>
  <si>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</si>
  <si>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</si>
  <si>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</si>
  <si>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</si>
  <si>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</si>
  <si>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</si>
  <si>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</si>
  <si>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</si>
  <si>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</si>
  <si>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</si>
  <si>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</si>
  <si>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</si>
  <si>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</si>
  <si>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</si>
  <si>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</si>
  <si>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</si>
  <si>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</si>
  <si>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</si>
  <si>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</si>
  <si>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</si>
  <si>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</si>
  <si>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</si>
  <si>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</si>
  <si>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</si>
  <si>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</si>
  <si>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</si>
  <si>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</si>
  <si>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</si>
  <si>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</si>
  <si>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</si>
  <si>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</si>
  <si>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</si>
  <si>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</si>
  <si>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</si>
  <si>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</si>
  <si>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</si>
  <si>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</si>
  <si>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</si>
  <si>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</si>
  <si>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</si>
  <si>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</si>
  <si>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</si>
  <si>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</si>
  <si>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</si>
  <si>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</si>
  <si>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</si>
  <si>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</si>
  <si>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</si>
  <si>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</si>
  <si>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</si>
  <si>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</si>
  <si>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</si>
  <si>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</si>
  <si>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</si>
  <si>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</si>
  <si>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</si>
  <si>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</si>
  <si>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</si>
  <si>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</si>
  <si>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</si>
  <si>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</si>
  <si>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</si>
  <si>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</si>
  <si>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</si>
  <si>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</si>
  <si>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</si>
  <si>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</si>
  <si>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</si>
  <si>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</si>
  <si>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</si>
  <si>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</si>
  <si>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</si>
  <si>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</si>
  <si>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</si>
  <si>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</si>
  <si>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</si>
  <si>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</si>
  <si>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</si>
  <si>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</si>
  <si>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</si>
  <si>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</si>
  <si>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</si>
  <si>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</si>
  <si>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</si>
  <si>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</si>
  <si>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</si>
  <si>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</si>
  <si>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</si>
  <si>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</si>
  <si>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</si>
  <si>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</si>
  <si>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</si>
  <si>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</si>
  <si>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</si>
  <si>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</si>
  <si>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</si>
  <si>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</si>
  <si>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</si>
  <si>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</si>
  <si>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</si>
  <si>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</si>
  <si>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</si>
  <si>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</si>
  <si>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</si>
  <si>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</si>
  <si>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</si>
  <si>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</si>
  <si>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</si>
  <si>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</si>
  <si>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</si>
  <si>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</si>
  <si>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</si>
  <si>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</si>
  <si>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</si>
  <si>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</si>
  <si>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</si>
  <si>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</si>
  <si>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</si>
  <si>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</si>
  <si>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</si>
  <si>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</si>
  <si>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</si>
  <si>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</si>
  <si>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</si>
  <si>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</si>
  <si>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</si>
  <si>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</si>
  <si>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</si>
  <si>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</si>
  <si>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</si>
  <si>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</si>
  <si>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</si>
  <si>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</si>
  <si>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</si>
  <si>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</si>
  <si>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</si>
  <si>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</si>
  <si>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</si>
  <si>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</si>
  <si>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</si>
  <si>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</si>
  <si>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</si>
  <si>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</si>
  <si>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</si>
  <si>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</si>
  <si>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</si>
  <si>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</si>
  <si>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</si>
  <si>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</si>
  <si>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</si>
  <si>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</si>
  <si>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</si>
  <si>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</si>
  <si>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</si>
  <si>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</si>
  <si>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</si>
  <si>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</si>
  <si>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</si>
  <si>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</si>
  <si>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</si>
  <si>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</si>
  <si>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</si>
  <si>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</si>
  <si>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</si>
  <si>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</si>
  <si>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</si>
  <si>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</si>
  <si>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</si>
  <si>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</si>
  <si>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</si>
  <si>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</si>
  <si>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</si>
  <si>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</si>
  <si>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</si>
  <si>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</si>
  <si>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</si>
  <si>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</si>
  <si>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</si>
  <si>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</si>
  <si>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</si>
  <si>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</si>
  <si>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</si>
  <si>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</si>
  <si>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</si>
  <si>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</si>
  <si>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</si>
  <si>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</si>
  <si>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</si>
  <si>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</si>
  <si>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</si>
  <si>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</si>
  <si>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</si>
  <si>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</si>
  <si>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</si>
  <si>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</si>
  <si>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</si>
  <si>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</si>
  <si>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</si>
  <si>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</si>
  <si>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</si>
  <si>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</si>
  <si>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</si>
  <si>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</si>
  <si>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</si>
  <si>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</si>
  <si>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</si>
  <si>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</si>
  <si>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</si>
  <si>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</si>
  <si>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</si>
  <si>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</si>
  <si>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</si>
  <si>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</si>
  <si>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</si>
  <si>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</si>
  <si>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</si>
  <si>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</si>
  <si>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</si>
  <si>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</si>
  <si>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</si>
  <si>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</si>
  <si>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</si>
  <si>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</si>
  <si>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</si>
  <si>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</si>
  <si>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</si>
  <si>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</si>
  <si>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</si>
  <si>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</si>
  <si>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</si>
  <si>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</si>
  <si>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</si>
  <si>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</si>
  <si>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</si>
  <si>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</si>
  <si>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</si>
  <si>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</si>
  <si>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</si>
  <si>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</si>
  <si>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</si>
  <si>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</si>
  <si>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</si>
  <si>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</si>
  <si>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</si>
  <si>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</si>
  <si>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</si>
  <si>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</si>
  <si>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</si>
  <si>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</si>
  <si>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</si>
  <si>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</si>
  <si>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</si>
  <si>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</si>
  <si>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</si>
  <si>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</si>
  <si>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</si>
  <si>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</si>
  <si>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</si>
  <si>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</si>
  <si>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</si>
  <si>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</si>
  <si>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</si>
  <si>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</si>
  <si>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</si>
  <si>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</si>
  <si>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</si>
  <si>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</si>
  <si>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</si>
  <si>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</si>
  <si>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</si>
  <si>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</si>
  <si>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</si>
  <si>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</si>
  <si>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</si>
  <si>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</si>
  <si>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</si>
  <si>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</si>
  <si>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</si>
  <si>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</si>
  <si>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</si>
  <si>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</si>
  <si>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</si>
  <si>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</si>
  <si>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</si>
  <si>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</si>
  <si>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</si>
  <si>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</si>
  <si>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</si>
  <si>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</si>
  <si>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</si>
  <si>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</si>
  <si>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</si>
  <si>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</si>
  <si>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</si>
  <si>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</si>
  <si>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</si>
  <si>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</si>
  <si>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</si>
  <si>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</si>
  <si>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</si>
  <si>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</si>
  <si>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</si>
  <si>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</si>
  <si>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</si>
  <si>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</si>
  <si>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</si>
  <si>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</si>
  <si>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</si>
  <si>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</si>
  <si>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</si>
  <si>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</si>
  <si>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</si>
  <si>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</si>
  <si>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</si>
  <si>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</si>
  <si>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</si>
  <si>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</si>
  <si>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</si>
  <si>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</si>
  <si>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</si>
  <si>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</si>
  <si>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</si>
  <si>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</si>
  <si>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</si>
  <si>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</si>
  <si>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</si>
  <si>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</si>
  <si>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</si>
  <si>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</si>
  <si>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</si>
  <si>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</si>
  <si>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</si>
  <si>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</si>
  <si>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</si>
  <si>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</si>
  <si>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</si>
  <si>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</si>
  <si>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</si>
  <si>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</si>
  <si>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</si>
  <si>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</si>
  <si>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</si>
  <si>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</si>
  <si>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</si>
  <si>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</si>
  <si>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</si>
  <si>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</si>
  <si>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</si>
  <si>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</si>
  <si>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</si>
  <si>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</si>
  <si>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</si>
  <si>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</si>
  <si>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</si>
  <si>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</si>
  <si>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</si>
  <si>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</si>
  <si>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</si>
  <si>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</si>
  <si>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</si>
  <si>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</si>
  <si>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</si>
  <si>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</si>
  <si>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</si>
  <si>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</si>
  <si>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</si>
  <si>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</si>
  <si>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</si>
  <si>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</si>
  <si>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</si>
  <si>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</si>
  <si>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</si>
  <si>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</si>
  <si>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</si>
  <si>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</si>
  <si>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</si>
  <si>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</si>
  <si>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</si>
  <si>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</si>
  <si>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</si>
  <si>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</si>
  <si>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</si>
  <si>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</si>
  <si>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</si>
  <si>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</si>
  <si>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</si>
  <si>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</si>
  <si>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</si>
  <si>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</si>
  <si>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</si>
  <si>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</si>
  <si>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</si>
  <si>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</si>
  <si>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</si>
  <si>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</si>
  <si>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</si>
  <si>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</si>
  <si>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</si>
  <si>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</si>
  <si>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</si>
  <si>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</si>
  <si>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</si>
  <si>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</si>
  <si>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</si>
  <si>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</si>
  <si>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</si>
  <si>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</si>
  <si>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</si>
  <si>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</si>
  <si>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</si>
  <si>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</si>
  <si>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</si>
  <si>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</si>
  <si>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</si>
  <si>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</si>
  <si>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</si>
  <si>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</si>
  <si>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</si>
  <si>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</si>
  <si>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</si>
  <si>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</si>
  <si>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</si>
  <si>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</si>
  <si>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</si>
  <si>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</si>
  <si>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</si>
  <si>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</si>
  <si>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</si>
  <si>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</si>
  <si>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</si>
  <si>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</si>
  <si>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</si>
  <si>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</si>
  <si>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</si>
  <si>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</si>
  <si>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</si>
  <si>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</si>
  <si>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</si>
  <si>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</si>
  <si>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</si>
  <si>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</si>
  <si>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</si>
  <si>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</si>
  <si>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</si>
  <si>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</si>
  <si>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</si>
  <si>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</si>
  <si>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</si>
  <si>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</si>
  <si>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</si>
  <si>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</si>
  <si>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</si>
  <si>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</si>
  <si>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</si>
  <si>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</si>
  <si>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</si>
  <si>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</si>
  <si>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</si>
  <si>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</si>
  <si>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</si>
  <si>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</si>
  <si>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</si>
  <si>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</si>
  <si>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</si>
  <si>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</si>
  <si>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</si>
  <si>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</si>
  <si>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</si>
  <si>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</si>
  <si>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</si>
  <si>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</si>
  <si>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</si>
  <si>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</si>
  <si>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</si>
  <si>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</si>
  <si>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</si>
  <si>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</si>
  <si>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</si>
  <si>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</si>
  <si>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</si>
  <si>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</si>
  <si>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</si>
  <si>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</si>
  <si>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</si>
  <si>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</si>
  <si>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</si>
  <si>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</si>
  <si>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</si>
  <si>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</si>
  <si>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</si>
  <si>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</si>
  <si>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</si>
  <si>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</si>
  <si>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</si>
  <si>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</si>
  <si>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</si>
  <si>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</si>
  <si>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</si>
  <si>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</si>
  <si>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</si>
  <si>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</si>
  <si>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</si>
  <si>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</si>
  <si>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</si>
  <si>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</si>
  <si>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</si>
  <si>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</si>
  <si>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</si>
  <si>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</si>
  <si>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</si>
  <si>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</si>
  <si>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</si>
  <si>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</si>
  <si>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</si>
  <si>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</si>
  <si>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</si>
  <si>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</si>
  <si>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</si>
  <si>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</si>
  <si>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</si>
  <si>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</si>
  <si>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</si>
  <si>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</si>
  <si>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</si>
  <si>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</si>
  <si>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</si>
  <si>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</si>
  <si>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</si>
  <si>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</si>
  <si>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</si>
  <si>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</si>
  <si>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</si>
  <si>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</si>
  <si>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</si>
  <si>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</si>
  <si>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</si>
  <si>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</si>
  <si>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</si>
  <si>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</si>
  <si>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</si>
  <si>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</si>
  <si>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</si>
  <si>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</si>
  <si>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</si>
  <si>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</si>
  <si>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</si>
  <si>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</si>
  <si>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</si>
  <si>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</si>
  <si>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</si>
  <si>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</si>
  <si>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</si>
  <si>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</si>
  <si>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</si>
  <si>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</si>
  <si>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</si>
  <si>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</si>
  <si>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</si>
  <si>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</si>
  <si>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</si>
  <si>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</si>
  <si>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</si>
  <si>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</si>
  <si>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</si>
  <si>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</si>
  <si>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</si>
  <si>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</si>
  <si>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</si>
  <si>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</si>
  <si>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</si>
  <si>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</si>
  <si>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</si>
  <si>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</si>
  <si>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</si>
  <si>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</si>
  <si>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</si>
  <si>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</si>
  <si>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</si>
  <si>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</si>
  <si>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</si>
  <si>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</si>
  <si>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</si>
  <si>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</si>
  <si>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</si>
  <si>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</si>
  <si>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</si>
  <si>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</si>
  <si>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</si>
  <si>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</si>
  <si>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</si>
  <si>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</si>
  <si>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</si>
  <si>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</si>
  <si>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</si>
  <si>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</si>
  <si>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</si>
  <si>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</si>
  <si>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</si>
  <si>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</si>
  <si>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</si>
  <si>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</si>
  <si>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</si>
  <si>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</si>
  <si>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</si>
  <si>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</si>
  <si>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</si>
  <si>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</si>
  <si>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</si>
  <si>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</si>
  <si>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</si>
  <si>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</si>
  <si>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</si>
  <si>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</si>
  <si>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</si>
  <si>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</si>
  <si>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</si>
  <si>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</si>
  <si>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</si>
  <si>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</si>
  <si>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</si>
  <si>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</si>
  <si>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</si>
  <si>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</si>
  <si>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</si>
  <si>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</si>
  <si>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</si>
  <si>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</si>
  <si>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</si>
  <si>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</si>
  <si>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</si>
  <si>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</si>
  <si>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</si>
  <si>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</si>
  <si>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</si>
  <si>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</si>
  <si>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</si>
  <si>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</si>
  <si>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</si>
  <si>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</si>
  <si>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</si>
  <si>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</si>
  <si>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</si>
  <si>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</si>
  <si>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</si>
  <si>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</si>
  <si>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</si>
  <si>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</si>
  <si>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</si>
  <si>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</si>
  <si>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</si>
  <si>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</si>
  <si>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</si>
  <si>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</si>
  <si>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</si>
  <si>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</si>
  <si>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</si>
  <si>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</si>
  <si>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</si>
  <si>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</si>
  <si>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</si>
  <si>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</si>
  <si>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</si>
  <si>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</si>
  <si>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</si>
  <si>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</si>
  <si>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</si>
  <si>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</si>
  <si>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</si>
  <si>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</si>
  <si>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</si>
  <si>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</si>
  <si>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</si>
  <si>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</si>
  <si>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</si>
  <si>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</si>
  <si>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</si>
  <si>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</si>
  <si>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</si>
  <si>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</si>
  <si>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</si>
  <si>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</si>
  <si>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</si>
  <si>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</si>
  <si>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</si>
  <si>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</si>
  <si>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</si>
  <si>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</si>
  <si>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</si>
  <si>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</si>
  <si>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</si>
  <si>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</si>
  <si>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</si>
  <si>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</si>
  <si>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</si>
  <si>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</si>
  <si>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</si>
  <si>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</si>
  <si>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</si>
  <si>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</si>
  <si>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</si>
  <si>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</si>
  <si>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</si>
  <si>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</si>
  <si>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</si>
  <si>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</si>
  <si>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</si>
  <si>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</si>
  <si>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</si>
  <si>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</si>
  <si>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</si>
  <si>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</si>
  <si>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</si>
  <si>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</si>
  <si>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</si>
  <si>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</si>
  <si>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</si>
  <si>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</si>
  <si>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</si>
  <si>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</si>
  <si>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</si>
  <si>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</si>
  <si>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</si>
  <si>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</si>
  <si>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</si>
  <si>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</si>
  <si>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</si>
  <si>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</si>
  <si>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</si>
  <si>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</si>
  <si>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</si>
  <si>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</si>
  <si>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</si>
  <si>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</si>
  <si>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</si>
  <si>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</si>
  <si>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</si>
  <si>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</si>
  <si>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</si>
  <si>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</si>
  <si>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</si>
  <si>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</si>
  <si>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</si>
  <si>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</si>
  <si>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</si>
  <si>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</si>
  <si>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</si>
  <si>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</si>
  <si>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</si>
  <si>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</si>
  <si>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</si>
  <si>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</si>
  <si>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</si>
  <si>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</si>
  <si>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</si>
  <si>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</si>
  <si>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</si>
  <si>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</si>
  <si>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</si>
  <si>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</si>
  <si>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</si>
  <si>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</si>
  <si>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</si>
  <si>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</si>
  <si>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</si>
  <si>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</si>
  <si>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</si>
  <si>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</si>
  <si>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</si>
  <si>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</si>
  <si>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</si>
  <si>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</si>
  <si>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</si>
  <si>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</si>
  <si>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</si>
  <si>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</si>
  <si>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</si>
  <si>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</si>
  <si>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</si>
  <si>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</si>
  <si>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</si>
  <si>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</si>
  <si>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</si>
  <si>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</si>
  <si>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</si>
  <si>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</si>
  <si>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</si>
  <si>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</si>
  <si>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</si>
  <si>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</si>
  <si>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</si>
  <si>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</si>
  <si>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</si>
  <si>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</si>
  <si>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</si>
  <si>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</si>
  <si>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</si>
  <si>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</si>
  <si>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</si>
  <si>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</si>
  <si>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</si>
  <si>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</si>
  <si>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</si>
  <si>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</si>
  <si>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</si>
  <si>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</si>
  <si>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</si>
  <si>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</si>
  <si>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</si>
  <si>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</si>
  <si>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</si>
  <si>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</si>
  <si>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</si>
  <si>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</si>
  <si>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</si>
  <si>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</si>
  <si>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</si>
  <si>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</si>
  <si>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</si>
  <si>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</si>
  <si>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</si>
  <si>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</si>
  <si>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</si>
  <si>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</si>
  <si>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</si>
  <si>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</si>
  <si>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</si>
  <si>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</si>
  <si>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</si>
  <si>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</si>
  <si>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</si>
  <si>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</si>
  <si>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</si>
  <si>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</si>
  <si>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</si>
  <si>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</si>
  <si>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</si>
  <si>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</si>
  <si>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</si>
  <si>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</si>
  <si>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</si>
  <si>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</si>
  <si>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</si>
  <si>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</si>
  <si>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</si>
  <si>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</si>
  <si>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</si>
  <si>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</si>
  <si>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</si>
  <si>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</si>
  <si>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</si>
  <si>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</si>
  <si>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</si>
  <si>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</si>
  <si>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</si>
  <si>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</si>
  <si>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</si>
  <si>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</si>
  <si>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</si>
  <si>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</si>
  <si>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</si>
  <si>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</si>
  <si>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</si>
  <si>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</si>
  <si>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</si>
  <si>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</si>
  <si>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</si>
  <si>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</si>
  <si>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</si>
  <si>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</si>
  <si>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</si>
  <si>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</si>
  <si>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</si>
  <si>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</si>
  <si>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</si>
  <si>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</si>
  <si>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</si>
  <si>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</si>
  <si>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</si>
  <si>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</si>
  <si>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</si>
  <si>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</si>
  <si>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</si>
  <si>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</si>
  <si>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</si>
  <si>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</si>
  <si>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</si>
  <si>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</si>
  <si>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</si>
  <si>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</si>
  <si>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</si>
  <si>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</si>
  <si>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</si>
  <si>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</si>
  <si>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</si>
  <si>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</si>
  <si>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</si>
  <si>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</si>
  <si>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</si>
  <si>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</si>
  <si>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</si>
  <si>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</si>
  <si>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</si>
  <si>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</si>
  <si>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</si>
  <si>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</si>
  <si>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</si>
  <si>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</si>
  <si>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</si>
  <si>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</si>
  <si>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</si>
  <si>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</si>
  <si>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</si>
  <si>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</si>
  <si>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</si>
  <si>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</si>
  <si>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</si>
  <si>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</si>
  <si>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</si>
  <si>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</si>
  <si>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</si>
  <si>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</si>
  <si>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</si>
  <si>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</si>
  <si>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</si>
  <si>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</si>
  <si>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</si>
  <si>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</si>
  <si>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</si>
  <si>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</si>
  <si>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</si>
  <si>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</si>
  <si>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</si>
  <si>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</si>
  <si>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</si>
  <si>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</si>
  <si>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</si>
  <si>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</si>
  <si>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</si>
  <si>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</si>
  <si>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</si>
  <si>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</si>
  <si>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</si>
  <si>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</si>
  <si>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</si>
  <si>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</si>
  <si>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</si>
  <si>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</si>
  <si>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</si>
  <si>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</si>
  <si>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</si>
  <si>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</si>
  <si>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</si>
  <si>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</si>
  <si>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</si>
  <si>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</si>
  <si>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</si>
  <si>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</si>
  <si>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</si>
  <si>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</si>
  <si>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</si>
  <si>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</si>
  <si>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</si>
  <si>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</si>
  <si>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</si>
  <si>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</si>
  <si>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</si>
  <si>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</si>
  <si>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</si>
  <si>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</si>
  <si>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</si>
  <si>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</si>
  <si>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</si>
  <si>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</si>
  <si>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</si>
  <si>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</si>
  <si>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</si>
  <si>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</si>
  <si>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</si>
  <si>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</si>
  <si>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</si>
  <si>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</si>
  <si>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</si>
  <si>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</si>
  <si>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</si>
  <si>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</si>
  <si>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</si>
  <si>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</si>
  <si>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</si>
  <si>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</si>
  <si>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</si>
  <si>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</si>
  <si>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</si>
  <si>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</si>
  <si>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</si>
  <si>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</si>
  <si>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</si>
  <si>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</si>
  <si>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</si>
  <si>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</si>
  <si>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</si>
  <si>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</si>
  <si>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</si>
  <si>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</si>
  <si>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</si>
  <si>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</si>
  <si>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</si>
  <si>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</si>
  <si>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</si>
  <si>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</si>
  <si>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</si>
  <si>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</si>
  <si>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</si>
  <si>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</si>
  <si>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</si>
  <si>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</si>
  <si>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</si>
  <si>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</si>
  <si>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</si>
  <si>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</si>
  <si>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</si>
  <si>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</si>
  <si>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</si>
  <si>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</si>
  <si>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</si>
  <si>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</si>
  <si>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</si>
  <si>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</si>
  <si>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</si>
  <si>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</si>
  <si>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</si>
  <si>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</si>
  <si>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</si>
  <si>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</si>
  <si>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</si>
  <si>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</si>
  <si>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</si>
  <si>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</si>
  <si>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</si>
  <si>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</si>
  <si>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</si>
  <si>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</si>
  <si>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</si>
  <si>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</si>
  <si>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</si>
  <si>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</si>
  <si>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</si>
  <si>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</si>
  <si>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</si>
  <si>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</si>
  <si>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</si>
  <si>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</si>
  <si>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</si>
  <si>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</si>
  <si>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</si>
  <si>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</si>
  <si>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</si>
  <si>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</si>
  <si>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</si>
  <si>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</si>
  <si>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</si>
  <si>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</si>
  <si>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</si>
  <si>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</si>
  <si>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</si>
  <si>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</si>
  <si>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</si>
  <si>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</si>
  <si>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</si>
  <si>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</si>
  <si>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</si>
  <si>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</si>
  <si>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</si>
  <si>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</si>
  <si>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</si>
  <si>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</si>
  <si>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</si>
  <si>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</si>
  <si>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</si>
  <si>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</si>
  <si>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</si>
  <si>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</si>
  <si>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</si>
  <si>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</si>
  <si>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</si>
  <si>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</si>
  <si>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</si>
  <si>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</si>
  <si>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</si>
  <si>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</si>
  <si>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</si>
  <si>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</si>
  <si>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</si>
  <si>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</si>
  <si>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</si>
  <si>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</si>
  <si>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</si>
  <si>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</si>
  <si>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</si>
  <si>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</si>
  <si>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</si>
  <si>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</si>
  <si>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</si>
  <si>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</si>
  <si>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</si>
  <si>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</si>
  <si>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</si>
  <si>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</si>
  <si>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</si>
  <si>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</si>
  <si>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</si>
  <si>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</si>
  <si>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</si>
  <si>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</si>
  <si>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</si>
  <si>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</si>
  <si>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</si>
  <si>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</si>
  <si>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</si>
  <si>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</si>
  <si>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</si>
  <si>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</si>
  <si>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</si>
  <si>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</si>
  <si>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</si>
  <si>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</si>
  <si>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</si>
  <si>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</si>
  <si>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</si>
  <si>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</si>
  <si>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</si>
  <si>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</si>
  <si>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</si>
  <si>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</si>
  <si>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</si>
  <si>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</si>
  <si>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</si>
  <si>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</si>
  <si>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</si>
  <si>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</si>
  <si>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</si>
  <si>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</si>
  <si>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</si>
  <si>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</si>
  <si>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</si>
  <si>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</si>
  <si>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</si>
  <si>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</si>
  <si>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</si>
  <si>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</si>
  <si>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</si>
  <si>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</si>
  <si>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</si>
  <si>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</si>
  <si>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</si>
  <si>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</si>
  <si>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</si>
  <si>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</si>
  <si>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</si>
  <si>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</si>
  <si>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</si>
  <si>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</si>
  <si>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</si>
  <si>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</si>
  <si>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</si>
  <si>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</si>
  <si>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</si>
  <si>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</si>
  <si>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</si>
  <si>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</si>
  <si>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</si>
  <si>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</si>
  <si>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</si>
  <si>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</si>
  <si>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</si>
  <si>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</si>
  <si>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</si>
  <si>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</si>
  <si>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</si>
  <si>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</si>
  <si>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</si>
  <si>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</si>
  <si>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</si>
  <si>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</si>
  <si>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</si>
  <si>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</si>
  <si>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</si>
  <si>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</si>
  <si>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</si>
  <si>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</si>
  <si>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</si>
  <si>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</si>
  <si>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</si>
  <si>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</si>
  <si>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</si>
  <si>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</si>
  <si>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</si>
  <si>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</si>
  <si>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</si>
  <si>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</si>
  <si>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</si>
  <si>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</si>
  <si>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</si>
  <si>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</si>
  <si>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</si>
  <si>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</si>
  <si>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</si>
  <si>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</si>
  <si>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</si>
  <si>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</si>
  <si>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</si>
  <si>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</si>
  <si>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</si>
  <si>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</si>
  <si>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</si>
  <si>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</si>
  <si>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</si>
  <si>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</si>
  <si>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</si>
  <si>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</si>
  <si>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</si>
  <si>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</si>
  <si>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</si>
  <si>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</si>
  <si>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</si>
  <si>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</si>
  <si>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</si>
  <si>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</si>
  <si>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</si>
  <si>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</si>
  <si>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</si>
  <si>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</si>
  <si>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</si>
  <si>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</si>
  <si>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</si>
  <si>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</si>
  <si>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</si>
  <si>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</si>
  <si>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</si>
  <si>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</si>
  <si>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</si>
  <si>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</si>
  <si>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</si>
  <si>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</si>
  <si>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</si>
  <si>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</si>
  <si>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</si>
  <si>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</si>
  <si>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</si>
  <si>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</si>
  <si>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</si>
  <si>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</si>
  <si>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</si>
  <si>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</si>
  <si>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</si>
  <si>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</si>
  <si>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</si>
  <si>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</si>
  <si>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</si>
  <si>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</si>
  <si>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</si>
  <si>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</si>
  <si>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</si>
  <si>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</si>
  <si>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</si>
  <si>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</si>
  <si>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</si>
  <si>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</si>
  <si>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</si>
  <si>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</si>
  <si>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</si>
  <si>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</si>
  <si>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</si>
  <si>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</si>
  <si>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</si>
  <si>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</si>
  <si>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</si>
  <si>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</si>
  <si>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</si>
  <si>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</si>
  <si>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</si>
  <si>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</si>
  <si>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</si>
  <si>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</si>
  <si>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</si>
  <si>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</si>
  <si>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</si>
  <si>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</si>
  <si>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</si>
  <si>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</si>
  <si>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</si>
  <si>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</si>
  <si>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</si>
  <si>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</si>
  <si>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</si>
  <si>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</si>
  <si>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</si>
  <si>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</si>
  <si>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</si>
  <si>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</si>
  <si>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</si>
  <si>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</si>
  <si>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</si>
  <si>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</si>
  <si>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</si>
  <si>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</si>
  <si>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</si>
  <si>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</si>
  <si>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</si>
  <si>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</si>
  <si>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</si>
  <si>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</si>
  <si>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</si>
  <si>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</si>
  <si>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</si>
  <si>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</si>
  <si>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</si>
  <si>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</si>
  <si>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</si>
  <si>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</si>
  <si>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</si>
  <si>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</si>
  <si>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</si>
  <si>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</si>
  <si>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</si>
  <si>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</si>
  <si>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</si>
  <si>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</si>
  <si>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</si>
  <si>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</si>
  <si>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</si>
  <si>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</si>
  <si>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</si>
  <si>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</si>
  <si>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</si>
  <si>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</si>
  <si>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</si>
  <si>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</si>
  <si>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</si>
  <si>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</si>
  <si>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</si>
  <si>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</si>
  <si>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</si>
  <si>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</si>
  <si>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</si>
  <si>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</si>
  <si>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</si>
  <si>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</si>
  <si>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</si>
  <si>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</si>
  <si>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</si>
  <si>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</si>
  <si>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</si>
  <si>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</si>
  <si>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</si>
  <si>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</si>
  <si>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</si>
  <si>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</si>
  <si>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</si>
  <si>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</si>
  <si>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</si>
  <si>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</si>
  <si>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</si>
  <si>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</si>
  <si>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</si>
  <si>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</si>
  <si>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</si>
  <si>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</si>
  <si>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</si>
  <si>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</si>
  <si>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</si>
  <si>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</si>
  <si>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</si>
  <si>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</si>
  <si>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</si>
  <si>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</si>
  <si>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</si>
  <si>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</si>
  <si>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</si>
  <si>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</si>
  <si>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</si>
  <si>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</si>
  <si>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</si>
  <si>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</si>
  <si>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</si>
  <si>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</si>
  <si>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</si>
  <si>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</si>
  <si>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</si>
  <si>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</si>
  <si>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</si>
  <si>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</si>
  <si>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</si>
  <si>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</si>
  <si>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</si>
  <si>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</si>
  <si>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</si>
  <si>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</si>
  <si>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</si>
  <si>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</si>
  <si>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</si>
  <si>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</si>
  <si>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</si>
  <si>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</si>
  <si>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</si>
  <si>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</si>
  <si>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</si>
  <si>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</si>
  <si>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</si>
  <si>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</si>
  <si>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</si>
  <si>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</si>
  <si>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</si>
  <si>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</si>
  <si>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</si>
  <si>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</si>
  <si>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</si>
  <si>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</si>
  <si>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</si>
  <si>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</si>
  <si>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</si>
  <si>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</si>
  <si>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</si>
  <si>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</si>
  <si>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</si>
  <si>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</si>
  <si>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</si>
  <si>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</si>
  <si>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</si>
  <si>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</si>
  <si>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</si>
  <si>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</si>
  <si>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</si>
  <si>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</si>
  <si>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</si>
  <si>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</si>
  <si>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</si>
  <si>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</si>
  <si>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</si>
  <si>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</si>
  <si>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</si>
  <si>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</si>
  <si>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</si>
  <si>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</si>
  <si>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</si>
  <si>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</si>
  <si>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</si>
  <si>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</si>
  <si>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</si>
  <si>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</si>
  <si>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</si>
  <si>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</si>
  <si>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</si>
  <si>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</si>
  <si>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</si>
  <si>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</si>
  <si>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</si>
  <si>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</si>
  <si>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</si>
  <si>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</si>
  <si>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</si>
  <si>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</si>
  <si>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</si>
  <si>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</si>
  <si>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</si>
  <si>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</si>
  <si>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</si>
  <si>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</si>
  <si>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</si>
  <si>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</si>
  <si>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</si>
  <si>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</si>
  <si>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</si>
  <si>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</si>
  <si>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</si>
  <si>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</si>
  <si>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</si>
  <si>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</si>
  <si>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</si>
  <si>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</si>
  <si>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</si>
  <si>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</si>
  <si>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</si>
  <si>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</si>
  <si>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</si>
  <si>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</si>
  <si>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</si>
  <si>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</si>
  <si>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</si>
  <si>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</si>
  <si>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</si>
  <si>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</si>
  <si>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</si>
  <si>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</si>
  <si>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</si>
  <si>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</si>
  <si>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</si>
  <si>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</si>
  <si>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</si>
  <si>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</si>
  <si>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</si>
  <si>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</si>
  <si>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</si>
  <si>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</si>
  <si>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</si>
  <si>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</si>
  <si>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</si>
  <si>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</si>
  <si>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</si>
  <si>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</si>
  <si>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</si>
  <si>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</si>
  <si>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</si>
  <si>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</si>
  <si>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</si>
  <si>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</si>
  <si>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</si>
  <si>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</si>
  <si>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</si>
  <si>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</si>
  <si>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</si>
  <si>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</si>
  <si>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</si>
  <si>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</si>
  <si>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</si>
  <si>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</si>
  <si>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</si>
  <si>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</si>
  <si>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</si>
  <si>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</si>
  <si>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</si>
  <si>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</si>
  <si>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</si>
  <si>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</si>
  <si>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</si>
  <si>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</si>
  <si>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</si>
  <si>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</si>
  <si>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</si>
  <si>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</si>
  <si>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</si>
  <si>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</si>
  <si>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</si>
  <si>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</si>
  <si>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</si>
  <si>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</si>
  <si>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</si>
  <si>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</si>
  <si>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</si>
  <si>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</si>
  <si>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</si>
  <si>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</si>
  <si>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</si>
  <si>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</si>
  <si>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</si>
  <si>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</si>
  <si>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</si>
  <si>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</si>
  <si>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</si>
  <si>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</si>
  <si>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</si>
  <si>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</si>
  <si>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</si>
  <si>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</si>
  <si>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</si>
  <si>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</si>
  <si>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</si>
  <si>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</si>
  <si>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</si>
  <si>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</si>
  <si>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</si>
  <si>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</si>
  <si>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</si>
  <si>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</si>
  <si>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</si>
  <si>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</si>
  <si>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</si>
  <si>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</si>
  <si>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</si>
  <si>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</si>
  <si>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</si>
  <si>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</si>
  <si>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</si>
  <si>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</si>
  <si>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</si>
  <si>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</si>
  <si>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</si>
  <si>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</si>
  <si>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</si>
  <si>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</si>
  <si>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</si>
  <si>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</si>
  <si>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</si>
  <si>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</si>
  <si>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</si>
  <si>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</si>
  <si>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</si>
  <si>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</si>
  <si>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</si>
  <si>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</si>
  <si>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</si>
  <si>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</si>
  <si>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</si>
  <si>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</si>
  <si>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</si>
  <si>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</si>
  <si>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</si>
  <si>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</si>
  <si>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</si>
  <si>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</si>
  <si>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</si>
  <si>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</si>
  <si>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</si>
  <si>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</si>
  <si>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</si>
  <si>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</si>
  <si>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</si>
  <si>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</si>
  <si>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</si>
  <si>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</si>
  <si>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</si>
  <si>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</si>
  <si>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</si>
  <si>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</si>
  <si>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</si>
  <si>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</si>
  <si>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</si>
  <si>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</si>
  <si>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</si>
  <si>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</si>
  <si>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</si>
  <si>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</si>
  <si>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</si>
  <si>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</si>
  <si>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</si>
  <si>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</si>
  <si>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</si>
  <si>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</si>
  <si>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</si>
  <si>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</si>
  <si>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</si>
  <si>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</si>
  <si>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</si>
  <si>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</si>
  <si>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</si>
  <si>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</si>
  <si>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</si>
  <si>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</si>
  <si>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</si>
  <si>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</si>
  <si>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</si>
  <si>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</si>
  <si>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</si>
  <si>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</si>
  <si>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</si>
  <si>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</si>
  <si>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</si>
  <si>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</si>
  <si>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</si>
  <si>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</si>
  <si>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</si>
  <si>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</si>
  <si>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</si>
  <si>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</si>
  <si>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</si>
  <si>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</si>
  <si>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</si>
  <si>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</si>
  <si>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</si>
  <si>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</si>
  <si>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</si>
  <si>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</si>
  <si>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</si>
  <si>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</si>
  <si>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</si>
  <si>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</si>
  <si>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</si>
  <si>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</si>
  <si>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</si>
  <si>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</si>
  <si>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</si>
  <si>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</si>
  <si>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</si>
  <si>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</si>
  <si>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</si>
  <si>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</si>
  <si>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</si>
  <si>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</si>
  <si>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</si>
  <si>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</si>
  <si>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</si>
  <si>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</si>
  <si>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</si>
  <si>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</si>
  <si>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</si>
  <si>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</si>
  <si>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</si>
  <si>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</si>
  <si>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</si>
  <si>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</si>
  <si>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</si>
  <si>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</si>
  <si>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</si>
  <si>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</si>
  <si>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</si>
  <si>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</si>
  <si>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</si>
  <si>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</si>
  <si>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</si>
  <si>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</si>
  <si>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</si>
  <si>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</si>
  <si>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</si>
  <si>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</si>
  <si>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</si>
  <si>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</si>
  <si>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</si>
  <si>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</si>
  <si>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</si>
  <si>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</si>
  <si>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</si>
  <si>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</si>
  <si>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</si>
  <si>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</si>
  <si>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</si>
  <si>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</si>
  <si>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</si>
  <si>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</si>
  <si>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</si>
  <si>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</si>
  <si>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</si>
  <si>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</si>
  <si>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</si>
  <si>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</si>
  <si>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</si>
  <si>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</si>
  <si>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</si>
  <si>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</si>
  <si>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</si>
  <si>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</si>
  <si>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</si>
  <si>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</si>
  <si>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</si>
  <si>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</si>
  <si>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</si>
  <si>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</si>
  <si>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</si>
  <si>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</si>
  <si>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</si>
  <si>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</si>
  <si>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</si>
  <si>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</si>
  <si>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</si>
  <si>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</si>
  <si>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</si>
  <si>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</si>
  <si>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</si>
  <si>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</si>
  <si>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</si>
  <si>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</si>
  <si>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</si>
  <si>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</si>
  <si>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</si>
  <si>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</si>
  <si>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</si>
  <si>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</si>
  <si>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</si>
  <si>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</si>
  <si>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</si>
  <si>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</si>
  <si>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</si>
  <si>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</si>
  <si>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</si>
  <si>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</si>
  <si>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</si>
  <si>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</si>
  <si>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</si>
  <si>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</si>
  <si>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</si>
  <si>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</si>
  <si>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</si>
  <si>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</si>
  <si>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</si>
  <si>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</si>
  <si>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</si>
  <si>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</si>
  <si>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</si>
  <si>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</si>
  <si>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</si>
  <si>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</si>
  <si>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</si>
  <si>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</si>
  <si>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</si>
  <si>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</si>
  <si>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</si>
  <si>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</si>
  <si>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</si>
  <si>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</si>
  <si>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</si>
  <si>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</si>
  <si>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</si>
  <si>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</si>
  <si>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</si>
  <si>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</si>
  <si>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</si>
  <si>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</si>
  <si>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</si>
  <si>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</si>
  <si>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</si>
  <si>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</si>
  <si>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</si>
  <si>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</si>
  <si>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</si>
  <si>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</si>
  <si>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</si>
  <si>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</si>
  <si>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</si>
  <si>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</si>
  <si>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</si>
  <si>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</si>
  <si>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</si>
  <si>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</si>
  <si>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</si>
  <si>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</si>
  <si>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</si>
  <si>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</si>
  <si>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</si>
  <si>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</si>
  <si>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</si>
  <si>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</si>
  <si>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</si>
  <si>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</si>
  <si>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</si>
  <si>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</si>
  <si>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</si>
  <si>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</si>
  <si>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</si>
  <si>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</si>
  <si>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</si>
  <si>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</si>
  <si>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</si>
  <si>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</si>
  <si>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</si>
  <si>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</si>
  <si>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</si>
  <si>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</si>
  <si>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</si>
  <si>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</si>
  <si>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</si>
  <si>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</si>
  <si>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</si>
  <si>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</si>
  <si>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</si>
  <si>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</si>
  <si>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</si>
  <si>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</si>
  <si>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</si>
  <si>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</si>
  <si>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</si>
  <si>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</si>
  <si>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</si>
  <si>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</si>
  <si>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</si>
  <si>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</si>
  <si>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</si>
  <si>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</si>
  <si>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</si>
  <si>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</si>
  <si>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</si>
  <si>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</si>
  <si>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</si>
  <si>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</si>
  <si>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</si>
  <si>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</si>
  <si>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</si>
  <si>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</si>
  <si>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</si>
  <si>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</si>
  <si>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</si>
  <si>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</si>
  <si>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</si>
  <si>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</si>
  <si>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</si>
  <si>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</si>
  <si>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</si>
  <si>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</si>
  <si>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</si>
  <si>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</si>
  <si>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</si>
  <si>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</si>
  <si>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</si>
  <si>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</si>
  <si>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</si>
  <si>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</si>
  <si>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</si>
  <si>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</si>
  <si>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</si>
  <si>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</si>
  <si>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</si>
  <si>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</si>
  <si>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</si>
  <si>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</si>
  <si>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</si>
  <si>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</si>
  <si>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</si>
  <si>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</si>
  <si>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</si>
  <si>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</si>
  <si>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</si>
  <si>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</si>
  <si>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</si>
  <si>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</si>
  <si>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</si>
  <si>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</si>
  <si>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</si>
  <si>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</si>
  <si>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</si>
  <si>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</si>
  <si>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</si>
  <si>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</si>
  <si>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</si>
  <si>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</si>
  <si>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</si>
  <si>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</si>
  <si>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</si>
  <si>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</si>
  <si>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</si>
  <si>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</si>
  <si>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</si>
  <si>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</si>
  <si>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</si>
  <si>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</si>
  <si>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</si>
  <si>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</si>
  <si>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</si>
  <si>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</si>
  <si>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</si>
  <si>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</si>
  <si>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</si>
  <si>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</si>
  <si>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</si>
  <si>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</si>
  <si>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</si>
  <si>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</si>
  <si>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</si>
  <si>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</si>
  <si>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</si>
  <si>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</si>
  <si>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</si>
  <si>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</si>
  <si>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</si>
  <si>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</si>
  <si>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</si>
  <si>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</si>
  <si>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</si>
  <si>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</si>
  <si>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</si>
  <si>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</si>
  <si>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</si>
  <si>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</si>
  <si>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</si>
  <si>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</si>
  <si>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</si>
  <si>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</si>
  <si>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</si>
  <si>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</si>
  <si>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</si>
  <si>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</si>
  <si>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</si>
  <si>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</si>
  <si>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</si>
  <si>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</si>
  <si>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</si>
  <si>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</si>
  <si>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</si>
  <si>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</si>
  <si>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</si>
  <si>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</si>
  <si>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</si>
  <si>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</si>
  <si>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</si>
  <si>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</si>
  <si>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</si>
  <si>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</si>
  <si>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</si>
  <si>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</si>
  <si>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</si>
  <si>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</si>
  <si>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</si>
  <si>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</si>
  <si>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</si>
  <si>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</si>
  <si>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</si>
  <si>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</si>
  <si>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</si>
  <si>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</si>
  <si>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</si>
  <si>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</si>
  <si>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</si>
  <si>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</si>
  <si>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</si>
  <si>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</si>
  <si>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</si>
  <si>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</si>
  <si>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</si>
  <si>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</si>
  <si>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</si>
  <si>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</si>
  <si>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</si>
  <si>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</si>
  <si>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</si>
  <si>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</si>
  <si>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</si>
  <si>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</si>
  <si>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</si>
  <si>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</si>
  <si>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</si>
  <si>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</si>
  <si>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</si>
  <si>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</si>
  <si>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</si>
  <si>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</si>
  <si>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</si>
  <si>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</si>
  <si>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</si>
  <si>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</si>
  <si>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</si>
  <si>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</si>
  <si>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</si>
  <si>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</si>
  <si>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</si>
  <si>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</si>
  <si>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</si>
  <si>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</si>
  <si>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</si>
  <si>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</si>
  <si>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</si>
  <si>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</si>
  <si>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</si>
  <si>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</si>
  <si>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</si>
  <si>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</si>
  <si>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</si>
  <si>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</si>
  <si>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</si>
  <si>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</si>
  <si>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</si>
  <si>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</si>
  <si>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</si>
  <si>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</si>
  <si>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</si>
  <si>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</si>
  <si>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</si>
  <si>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</si>
  <si>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</si>
  <si>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</si>
  <si>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</si>
  <si>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</si>
  <si>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</si>
  <si>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</si>
  <si>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</si>
  <si>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</si>
  <si>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</si>
  <si>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</si>
  <si>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</si>
  <si>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</si>
  <si>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</si>
  <si>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</si>
  <si>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</si>
  <si>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</si>
  <si>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</si>
  <si>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</si>
  <si>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</si>
  <si>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</si>
  <si>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</si>
  <si>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</si>
  <si>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</si>
  <si>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</si>
  <si>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</si>
  <si>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</si>
  <si>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</si>
  <si>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</si>
  <si>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</si>
  <si>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</si>
  <si>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</si>
  <si>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</si>
  <si>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</si>
  <si>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</si>
  <si>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</si>
  <si>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</si>
  <si>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</si>
  <si>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</si>
  <si>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</si>
  <si>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</si>
  <si>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</si>
  <si>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</si>
  <si>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</si>
  <si>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</si>
  <si>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</si>
  <si>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</si>
  <si>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</si>
  <si>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</si>
  <si>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</si>
  <si>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</si>
  <si>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</si>
  <si>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</si>
  <si>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</si>
  <si>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</si>
  <si>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</si>
  <si>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</si>
  <si>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</si>
  <si>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</si>
  <si>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</si>
  <si>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</si>
  <si>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</si>
  <si>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</si>
  <si>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</si>
  <si>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</si>
  <si>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</si>
  <si>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</si>
  <si>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</si>
  <si>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</si>
  <si>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</si>
  <si>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</si>
  <si>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</si>
  <si>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</si>
  <si>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</si>
  <si>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</si>
  <si>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</si>
  <si>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</si>
  <si>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</si>
  <si>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</si>
  <si>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</si>
  <si>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</si>
  <si>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</si>
  <si>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</si>
  <si>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</si>
  <si>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</si>
  <si>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</si>
  <si>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</si>
  <si>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</si>
  <si>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</si>
  <si>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</si>
  <si>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</si>
  <si>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</si>
  <si>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</si>
  <si>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</si>
  <si>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</si>
  <si>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</si>
  <si>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</si>
  <si>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</si>
  <si>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</si>
  <si>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</si>
  <si>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</si>
  <si>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</si>
  <si>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</si>
  <si>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</si>
  <si>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</si>
  <si>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</si>
  <si>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</si>
  <si>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</si>
  <si>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</si>
  <si>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</si>
  <si>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</si>
  <si>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</si>
  <si>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</si>
  <si>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</si>
  <si>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</si>
  <si>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</si>
  <si>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</si>
  <si>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</si>
  <si>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</si>
  <si>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</si>
  <si>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</si>
  <si>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</si>
  <si>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</si>
  <si>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</si>
  <si>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</si>
  <si>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</si>
  <si>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</si>
  <si>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</si>
  <si>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</si>
  <si>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</si>
  <si>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</si>
  <si>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</si>
  <si>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</si>
  <si>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</si>
  <si>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</si>
  <si>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</si>
  <si>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</si>
  <si>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</si>
  <si>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</si>
  <si>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</si>
  <si>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</si>
  <si>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</si>
  <si>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</si>
  <si>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</si>
  <si>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</si>
  <si>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</si>
  <si>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</si>
  <si>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</si>
  <si>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</si>
  <si>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</si>
  <si>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</si>
  <si>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</si>
  <si>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</si>
  <si>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</si>
  <si>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</si>
  <si>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</si>
  <si>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</si>
  <si>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</si>
  <si>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</si>
  <si>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</si>
  <si>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</si>
  <si>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</si>
  <si>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</si>
  <si>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</si>
  <si>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</si>
  <si>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</si>
  <si>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</si>
  <si>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</si>
  <si>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</si>
  <si>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</si>
  <si>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</si>
  <si>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</si>
  <si>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</si>
  <si>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</si>
  <si>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</si>
  <si>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</si>
  <si>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</si>
  <si>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</si>
  <si>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</si>
  <si>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</si>
  <si>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</si>
  <si>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</si>
  <si>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</si>
  <si>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</si>
  <si>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</si>
  <si>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</si>
  <si>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</si>
  <si>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</si>
  <si>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</si>
  <si>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</si>
  <si>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</si>
  <si>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</si>
  <si>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</si>
  <si>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</si>
  <si>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</si>
  <si>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</si>
  <si>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</si>
  <si>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</si>
  <si>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</si>
  <si>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</si>
  <si>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</si>
  <si>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</si>
  <si>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</si>
  <si>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</si>
  <si>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</si>
  <si>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</si>
  <si>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</si>
  <si>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</si>
  <si>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</si>
  <si>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</si>
  <si>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</si>
  <si>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</si>
  <si>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</si>
  <si>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</si>
  <si>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</si>
  <si>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</si>
  <si>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</si>
  <si>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</si>
  <si>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</si>
  <si>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</si>
  <si>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</si>
  <si>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</si>
  <si>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</si>
  <si>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</si>
  <si>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</si>
  <si>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</si>
  <si>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</si>
  <si>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</si>
  <si>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</si>
  <si>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</si>
  <si>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</si>
  <si>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</si>
  <si>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</si>
  <si>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</si>
  <si>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</si>
  <si>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</si>
  <si>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</si>
  <si>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</si>
  <si>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</si>
  <si>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</si>
  <si>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</si>
  <si>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</si>
  <si>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</si>
  <si>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</si>
  <si>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</si>
  <si>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</si>
  <si>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</si>
  <si>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</si>
  <si>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</si>
  <si>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</si>
  <si>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</si>
  <si>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</si>
  <si>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</si>
  <si>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</si>
  <si>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</si>
  <si>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</si>
  <si>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</si>
  <si>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</si>
  <si>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</si>
  <si>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</si>
  <si>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</si>
  <si>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</si>
  <si>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</si>
  <si>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</si>
  <si>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</si>
  <si>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</si>
  <si>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</si>
  <si>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</si>
  <si>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</si>
  <si>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</si>
  <si>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</si>
  <si>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</si>
  <si>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</si>
  <si>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</si>
  <si>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</si>
  <si>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</si>
  <si>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</si>
  <si>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</si>
  <si>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</si>
  <si>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</si>
  <si>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</si>
  <si>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</si>
  <si>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</si>
  <si>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</si>
  <si>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</si>
  <si>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</si>
  <si>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</si>
  <si>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</si>
  <si>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</si>
  <si>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</si>
  <si>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</si>
  <si>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</si>
  <si>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</si>
  <si>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</si>
  <si>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</si>
  <si>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</si>
  <si>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</si>
  <si>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</si>
  <si>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</si>
  <si>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</si>
  <si>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</si>
  <si>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</si>
  <si>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</si>
  <si>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</si>
  <si>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</si>
  <si>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</si>
  <si>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</si>
  <si>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</si>
  <si>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</si>
  <si>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</si>
  <si>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</si>
  <si>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</si>
  <si>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</si>
  <si>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</si>
  <si>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</si>
  <si>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</si>
  <si>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</si>
  <si>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</si>
  <si>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</si>
  <si>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</si>
  <si>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</si>
  <si>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</si>
  <si>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</si>
  <si>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</si>
  <si>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</si>
  <si>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</si>
  <si>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</si>
  <si>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</si>
  <si>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</si>
  <si>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</si>
  <si>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</si>
  <si>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</si>
  <si>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</si>
  <si>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</si>
  <si>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</si>
  <si>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</si>
  <si>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</si>
  <si>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</si>
  <si>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</si>
  <si>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</si>
  <si>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</si>
  <si>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</si>
  <si>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</si>
  <si>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</si>
  <si>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</si>
  <si>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</si>
  <si>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</si>
  <si>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</si>
  <si>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</si>
  <si>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</si>
  <si>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</si>
  <si>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</si>
  <si>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</si>
  <si>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</si>
  <si>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</si>
  <si>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</si>
  <si>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</si>
  <si>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</si>
  <si>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</si>
  <si>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</si>
  <si>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</si>
  <si>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</si>
  <si>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</si>
  <si>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</si>
  <si>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</si>
  <si>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</si>
  <si>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</si>
  <si>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</si>
  <si>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</si>
  <si>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</si>
  <si>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</si>
  <si>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</si>
  <si>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</si>
  <si>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</si>
  <si>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</si>
  <si>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</si>
  <si>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</si>
  <si>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</si>
  <si>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</si>
  <si>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</si>
  <si>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</si>
  <si>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</si>
  <si>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</si>
  <si>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</si>
  <si>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</si>
  <si>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</si>
  <si>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</si>
  <si>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</si>
  <si>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</si>
  <si>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</si>
  <si>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</si>
  <si>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</si>
  <si>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</si>
  <si>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</si>
  <si>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</si>
  <si>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</si>
  <si>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</si>
  <si>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</si>
  <si>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</si>
  <si>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</si>
  <si>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</si>
  <si>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</si>
  <si>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</si>
  <si>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</si>
  <si>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</si>
  <si>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</si>
  <si>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</si>
  <si>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</si>
  <si>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</si>
  <si>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</si>
  <si>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</si>
  <si>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</si>
  <si>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</si>
  <si>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</si>
  <si>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</si>
  <si>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</si>
  <si>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</si>
  <si>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</si>
  <si>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</si>
  <si>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</si>
  <si>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</si>
  <si>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</si>
  <si>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</si>
  <si>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</si>
  <si>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</si>
  <si>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</si>
  <si>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</si>
  <si>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</si>
  <si>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</si>
  <si>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</si>
  <si>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</si>
  <si>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</si>
  <si>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</si>
  <si>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</si>
  <si>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</si>
  <si>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</si>
  <si>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</si>
  <si>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</si>
  <si>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</si>
  <si>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</si>
  <si>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</si>
  <si>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</si>
  <si>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</si>
  <si>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</si>
  <si>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</si>
  <si>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</si>
  <si>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</si>
  <si>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</si>
  <si>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</si>
  <si>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</si>
  <si>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</si>
  <si>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</si>
  <si>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</si>
  <si>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</si>
  <si>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</si>
  <si>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</si>
  <si>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</si>
  <si>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</si>
  <si>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</si>
  <si>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</si>
  <si>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</si>
  <si>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</si>
  <si>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</si>
  <si>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</si>
  <si>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</si>
  <si>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</si>
  <si>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</si>
  <si>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</si>
  <si>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</si>
  <si>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</si>
  <si>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</si>
  <si>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</si>
  <si>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</si>
  <si>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</si>
  <si>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</si>
  <si>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</si>
  <si>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</si>
  <si>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</si>
  <si>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</si>
  <si>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</si>
  <si>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</si>
  <si>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</si>
  <si>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</si>
  <si>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</si>
  <si>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</si>
  <si>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</si>
  <si>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</si>
  <si>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</si>
  <si>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</si>
  <si>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</si>
  <si>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</si>
  <si>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</si>
  <si>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</si>
  <si>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</si>
  <si>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</si>
  <si>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</si>
  <si>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</si>
  <si>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</si>
  <si>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</si>
  <si>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</si>
  <si>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</si>
  <si>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</si>
  <si>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</si>
  <si>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</si>
  <si>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</si>
  <si>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</si>
  <si>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</si>
  <si>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</si>
  <si>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</si>
  <si>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</si>
  <si>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</si>
  <si>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</si>
  <si>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</si>
  <si>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</si>
  <si>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</si>
  <si>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</si>
  <si>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</si>
  <si>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</si>
  <si>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</si>
  <si>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</si>
  <si>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</si>
  <si>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</si>
  <si>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</si>
  <si>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</si>
  <si>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</si>
  <si>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</si>
  <si>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</si>
  <si>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</si>
  <si>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</si>
  <si>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</si>
  <si>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</si>
  <si>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</si>
  <si>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</si>
  <si>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</si>
  <si>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</si>
  <si>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</si>
  <si>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</si>
  <si>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</si>
  <si>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</si>
  <si>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</si>
  <si>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</si>
  <si>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</si>
  <si>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</si>
  <si>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</si>
  <si>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</si>
  <si>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</si>
  <si>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</si>
  <si>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</si>
  <si>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</si>
  <si>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</si>
  <si>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</si>
  <si>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</si>
  <si>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</si>
  <si>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</si>
  <si>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</si>
  <si>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</si>
  <si>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</si>
  <si>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</si>
  <si>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</si>
  <si>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</si>
  <si>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</si>
  <si>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</si>
  <si>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</si>
  <si>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</si>
  <si>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</si>
  <si>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</si>
  <si>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</si>
  <si>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</si>
  <si>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</si>
  <si>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</si>
  <si>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</si>
  <si>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</si>
  <si>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</si>
  <si>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</si>
  <si>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</si>
  <si>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</si>
  <si>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</si>
  <si>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</si>
  <si>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</si>
  <si>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</si>
  <si>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</si>
  <si>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</si>
  <si>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</si>
  <si>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</si>
  <si>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</si>
  <si>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</si>
  <si>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</si>
  <si>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</si>
  <si>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</si>
  <si>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</si>
  <si>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</si>
  <si>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</si>
  <si>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</si>
  <si>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</si>
  <si>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</si>
  <si>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</si>
  <si>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</si>
  <si>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</si>
  <si>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</si>
  <si>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</si>
  <si>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</si>
  <si>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</si>
  <si>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</si>
  <si>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</si>
  <si>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</si>
  <si>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</si>
  <si>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</si>
  <si>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</si>
  <si>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</si>
  <si>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</si>
  <si>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</si>
  <si>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</si>
  <si>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</si>
  <si>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</si>
  <si>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</si>
  <si>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</si>
  <si>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</si>
  <si>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</si>
  <si>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</si>
  <si>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</si>
  <si>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</si>
  <si>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</si>
  <si>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</si>
  <si>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</si>
  <si>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</si>
  <si>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</si>
  <si>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</si>
  <si>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</si>
  <si>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</si>
  <si>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</si>
  <si>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</si>
  <si>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</si>
  <si>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</si>
  <si>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</si>
  <si>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</si>
  <si>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</si>
  <si>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</si>
  <si>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</si>
  <si>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</si>
  <si>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</si>
  <si>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</si>
  <si>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</si>
  <si>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</si>
  <si>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</si>
  <si>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</si>
  <si>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</si>
  <si>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</si>
  <si>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</si>
  <si>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</si>
  <si>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</si>
  <si>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</si>
  <si>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</si>
  <si>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</si>
  <si>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</si>
  <si>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</si>
  <si>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</si>
  <si>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</si>
  <si>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</si>
  <si>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</si>
  <si>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</si>
  <si>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</si>
  <si>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</si>
  <si>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</si>
  <si>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</si>
  <si>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</si>
  <si>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</si>
  <si>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</si>
  <si>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</si>
  <si>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</si>
  <si>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</si>
  <si>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</si>
  <si>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</si>
  <si>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</si>
  <si>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</si>
  <si>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</si>
  <si>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</si>
  <si>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</si>
  <si>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</si>
  <si>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</si>
  <si>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</si>
  <si>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</si>
  <si>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</si>
  <si>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</si>
  <si>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</si>
  <si>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</si>
  <si>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</si>
  <si>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</si>
  <si>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</si>
  <si>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</si>
  <si>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</si>
  <si>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</si>
  <si>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</si>
  <si>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</si>
  <si>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</si>
  <si>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</si>
  <si>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</si>
  <si>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</si>
  <si>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</si>
  <si>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</si>
  <si>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</si>
  <si>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</si>
  <si>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</si>
  <si>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</si>
  <si>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</si>
  <si>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</si>
  <si>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</si>
  <si>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</si>
  <si>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</si>
  <si>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</si>
  <si>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</si>
  <si>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</si>
  <si>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</si>
  <si>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</si>
  <si>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</si>
  <si>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</si>
  <si>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</si>
  <si>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</si>
  <si>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</si>
  <si>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</si>
  <si>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</si>
  <si>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</si>
  <si>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</si>
  <si>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</si>
  <si>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</si>
  <si>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</si>
  <si>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</si>
  <si>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</si>
  <si>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</si>
  <si>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</si>
  <si>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</si>
  <si>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</si>
  <si>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</si>
  <si>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</si>
  <si>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</si>
  <si>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</si>
  <si>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</si>
  <si>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</si>
  <si>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</si>
  <si>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</si>
  <si>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</si>
  <si>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</si>
  <si>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</si>
  <si>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</si>
  <si>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</si>
  <si>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</si>
  <si>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</si>
  <si>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</si>
  <si>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</si>
  <si>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</si>
  <si>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</si>
  <si>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</si>
  <si>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</si>
  <si>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</si>
  <si>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</si>
  <si>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</si>
  <si>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</si>
  <si>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</si>
  <si>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</si>
  <si>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</si>
  <si>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</si>
  <si>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</si>
  <si>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</si>
  <si>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</si>
  <si>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</si>
  <si>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</si>
  <si>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</si>
  <si>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</si>
  <si>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</si>
  <si>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</si>
  <si>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</si>
  <si>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</si>
  <si>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</si>
  <si>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</si>
  <si>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</si>
  <si>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</si>
  <si>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</si>
  <si>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</si>
  <si>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</si>
  <si>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</si>
  <si>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</si>
  <si>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</si>
  <si>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</si>
  <si>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</si>
  <si>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</si>
  <si>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</si>
  <si>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</si>
  <si>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</si>
  <si>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</si>
  <si>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</si>
  <si>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</si>
  <si>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</si>
  <si>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</si>
  <si>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</si>
  <si>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</si>
  <si>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</si>
  <si>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</si>
  <si>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</si>
  <si>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</si>
  <si>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</si>
  <si>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</si>
  <si>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</si>
  <si>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</si>
  <si>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</si>
  <si>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</si>
  <si>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</si>
  <si>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</si>
  <si>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</si>
  <si>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</si>
  <si>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</si>
  <si>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</si>
  <si>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</si>
  <si>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</si>
  <si>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</si>
  <si>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</si>
  <si>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</si>
  <si>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</si>
  <si>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</si>
  <si>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</si>
  <si>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</si>
  <si>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</si>
  <si>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</si>
  <si>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</si>
  <si>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</si>
  <si>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</si>
  <si>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</si>
  <si>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</si>
  <si>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</si>
  <si>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</si>
  <si>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</si>
  <si>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</si>
  <si>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</si>
  <si>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</si>
  <si>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</si>
  <si>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</si>
  <si>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</si>
  <si>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</si>
  <si>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</si>
  <si>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</si>
  <si>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</si>
  <si>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</si>
  <si>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</si>
  <si>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</si>
  <si>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</si>
  <si>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</si>
  <si>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</si>
  <si>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</si>
  <si>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</si>
  <si>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</si>
  <si>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</si>
  <si>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</si>
  <si>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</si>
  <si>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</si>
  <si>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</si>
  <si>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</si>
  <si>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</si>
  <si>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</si>
  <si>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</si>
  <si>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</si>
  <si>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</si>
  <si>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</si>
  <si>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</si>
  <si>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</si>
  <si>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</si>
  <si>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</si>
  <si>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</si>
  <si>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</si>
  <si>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</si>
  <si>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</si>
  <si>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</si>
  <si>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</si>
  <si>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</si>
  <si>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</si>
  <si>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</si>
  <si>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</si>
  <si>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</si>
  <si>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</si>
  <si>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</si>
  <si>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</si>
  <si>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</si>
  <si>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</si>
  <si>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</si>
  <si>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</si>
  <si>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</si>
  <si>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</si>
  <si>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</si>
  <si>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</si>
  <si>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</si>
  <si>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</si>
  <si>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</si>
  <si>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</si>
  <si>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</si>
  <si>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</si>
  <si>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</si>
  <si>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</si>
  <si>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</si>
  <si>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</si>
  <si>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</si>
  <si>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</si>
  <si>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</si>
  <si>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</si>
  <si>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</si>
  <si>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</si>
  <si>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</si>
  <si>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</si>
  <si>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</si>
  <si>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</si>
  <si>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</si>
  <si>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</si>
  <si>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</si>
  <si>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</si>
  <si>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</si>
  <si>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</si>
  <si>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</si>
  <si>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</si>
  <si>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</si>
  <si>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</si>
  <si>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</si>
  <si>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</si>
  <si>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</si>
  <si>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</si>
  <si>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</si>
  <si>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</si>
  <si>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</si>
  <si>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</si>
  <si>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</si>
  <si>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</si>
  <si>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</si>
  <si>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</si>
  <si>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</si>
  <si>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</si>
  <si>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</si>
  <si>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</si>
  <si>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</si>
  <si>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</si>
  <si>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</si>
  <si>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</si>
  <si>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</si>
  <si>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</si>
  <si>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</si>
  <si>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</si>
  <si>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</si>
  <si>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</si>
  <si>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</si>
  <si>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</si>
  <si>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</si>
  <si>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</si>
  <si>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</si>
  <si>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</si>
  <si>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</si>
  <si>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</si>
  <si>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</si>
  <si>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</si>
  <si>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</si>
  <si>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</si>
  <si>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</si>
  <si>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</si>
  <si>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</si>
  <si>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</si>
  <si>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</si>
  <si>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</si>
  <si>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</si>
  <si>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</si>
  <si>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</si>
  <si>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</si>
  <si>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</si>
  <si>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</si>
  <si>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</si>
  <si>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</si>
  <si>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</si>
  <si>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</si>
  <si>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</si>
  <si>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</si>
  <si>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</si>
  <si>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</si>
  <si>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</si>
  <si>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</si>
  <si>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</si>
  <si>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</si>
  <si>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</si>
  <si>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</si>
  <si>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</si>
  <si>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</si>
  <si>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</si>
  <si>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</si>
  <si>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</si>
  <si>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</si>
  <si>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</si>
  <si>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</si>
  <si>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</si>
  <si>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</si>
  <si>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</si>
  <si>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</si>
  <si>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</si>
  <si>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</si>
  <si>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</si>
  <si>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</si>
  <si>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</si>
  <si>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</si>
  <si>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</si>
  <si>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</si>
  <si>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</si>
  <si>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</si>
  <si>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</si>
  <si>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</si>
  <si>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</si>
  <si>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</si>
  <si>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</si>
  <si>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</si>
  <si>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</si>
  <si>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</si>
  <si>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</si>
  <si>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</si>
  <si>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</si>
  <si>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</si>
  <si>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</si>
  <si>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</si>
  <si>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</si>
  <si>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</si>
  <si>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</si>
  <si>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</si>
  <si>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</si>
  <si>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</si>
  <si>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</si>
  <si>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</si>
  <si>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</si>
  <si>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</si>
  <si>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</si>
  <si>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</si>
  <si>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</si>
  <si>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</si>
  <si>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</si>
  <si>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</si>
  <si>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</si>
  <si>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</si>
  <si>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</si>
  <si>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</si>
  <si>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</si>
  <si>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</si>
  <si>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</si>
  <si>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</si>
  <si>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</si>
  <si>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</si>
  <si>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</si>
  <si>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</si>
  <si>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</si>
  <si>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</si>
  <si>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</si>
  <si>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</si>
  <si>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</si>
  <si>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</si>
  <si>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</si>
  <si>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</si>
  <si>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</si>
  <si>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</si>
  <si>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</si>
  <si>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</si>
  <si>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</si>
  <si>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</si>
  <si>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</si>
  <si>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</si>
  <si>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</si>
  <si>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</si>
  <si>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</si>
  <si>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</si>
  <si>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</si>
  <si>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</si>
  <si>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</si>
  <si>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</si>
  <si>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</si>
  <si>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</si>
  <si>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</si>
  <si>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</si>
  <si>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</si>
  <si>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</si>
  <si>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</si>
  <si>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</si>
  <si>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</si>
  <si>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</si>
  <si>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</si>
  <si>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</si>
  <si>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</si>
  <si>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</si>
  <si>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</si>
  <si>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</si>
  <si>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</si>
  <si>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</si>
  <si>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</si>
  <si>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</si>
  <si>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</si>
  <si>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</si>
  <si>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</si>
  <si>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</si>
  <si>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</si>
  <si>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</si>
  <si>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</si>
  <si>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</si>
  <si>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</si>
  <si>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</si>
  <si>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</si>
  <si>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</si>
  <si>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</si>
  <si>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</si>
  <si>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</si>
  <si>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</si>
  <si>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</si>
  <si>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</si>
  <si>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</si>
  <si>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</si>
  <si>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</si>
  <si>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</si>
  <si>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</si>
  <si>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</si>
  <si>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</si>
  <si>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</si>
  <si>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</si>
  <si>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</si>
  <si>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</si>
  <si>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</si>
  <si>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</si>
  <si>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</si>
  <si>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</si>
  <si>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</si>
  <si>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</si>
  <si>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</si>
  <si>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</si>
  <si>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</si>
  <si>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</si>
  <si>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</si>
  <si>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</si>
  <si>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</si>
  <si>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</si>
  <si>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</si>
  <si>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</si>
  <si>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</si>
  <si>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</si>
  <si>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</si>
  <si>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</si>
  <si>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</si>
  <si>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</si>
  <si>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</si>
  <si>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</si>
  <si>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</si>
  <si>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</si>
  <si>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</si>
  <si>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</si>
  <si>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</si>
  <si>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</si>
  <si>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</si>
  <si>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</si>
  <si>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</si>
  <si>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</si>
  <si>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</si>
  <si>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</si>
  <si>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</si>
  <si>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</si>
  <si>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</si>
  <si>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</si>
  <si>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</si>
  <si>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</si>
  <si>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</si>
  <si>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</si>
  <si>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</si>
  <si>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</si>
  <si>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</si>
  <si>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</si>
  <si>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</si>
  <si>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</si>
  <si>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</si>
  <si>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</si>
  <si>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</si>
  <si>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</si>
  <si>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</si>
  <si>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</si>
  <si>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</si>
  <si>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</si>
  <si>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</si>
  <si>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</si>
  <si>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</si>
  <si>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</si>
  <si>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</si>
  <si>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</si>
  <si>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</si>
  <si>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</si>
  <si>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</si>
  <si>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</si>
  <si>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</si>
  <si>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</si>
  <si>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</si>
  <si>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</si>
  <si>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</si>
  <si>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</si>
  <si>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</si>
  <si>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</si>
  <si>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</si>
  <si>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</si>
  <si>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</si>
  <si>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</si>
  <si>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</si>
  <si>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</si>
  <si>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</si>
  <si>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</si>
  <si>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</si>
  <si>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</si>
  <si>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</si>
  <si>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</si>
  <si>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</si>
  <si>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</si>
  <si>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</si>
  <si>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</si>
  <si>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</si>
  <si>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</si>
  <si>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</si>
  <si>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</si>
  <si>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</si>
  <si>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</si>
  <si>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</si>
  <si>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</si>
  <si>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</si>
  <si>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</si>
  <si>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</si>
  <si>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</si>
  <si>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</si>
  <si>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</si>
  <si>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</si>
  <si>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</si>
  <si>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</si>
  <si>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</si>
  <si>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</si>
  <si>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</si>
  <si>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</si>
  <si>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</si>
  <si>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</si>
  <si>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</si>
  <si>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</si>
  <si>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</si>
  <si>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</si>
  <si>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</si>
  <si>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</si>
  <si>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</si>
  <si>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</si>
  <si>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</si>
  <si>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</si>
  <si>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</si>
  <si>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</si>
  <si>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</si>
  <si>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</si>
  <si>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</si>
  <si>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</si>
  <si>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</si>
  <si>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</si>
  <si>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</si>
  <si>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</si>
  <si>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</si>
  <si>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</si>
  <si>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</si>
  <si>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</si>
  <si>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</si>
  <si>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</si>
  <si>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</si>
  <si>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</si>
  <si>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</si>
  <si>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</si>
  <si>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</si>
  <si>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</si>
  <si>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</si>
  <si>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</si>
  <si>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</si>
  <si>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</si>
  <si>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</si>
  <si>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</si>
  <si>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</si>
  <si>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</si>
  <si>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</si>
  <si>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</si>
  <si>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</si>
  <si>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</si>
  <si>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</si>
  <si>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</si>
  <si>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</si>
  <si>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</si>
  <si>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</si>
  <si>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</si>
  <si>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</si>
  <si>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</si>
  <si>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</si>
  <si>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</si>
  <si>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</si>
  <si>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</si>
  <si>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</si>
  <si>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</si>
  <si>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</si>
  <si>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</si>
  <si>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</si>
  <si>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</si>
  <si>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</si>
  <si>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</si>
  <si>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</si>
  <si>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</si>
  <si>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</si>
  <si>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</si>
  <si>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</si>
  <si>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</si>
  <si>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</si>
  <si>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</si>
  <si>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</si>
  <si>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</si>
  <si>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</si>
  <si>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</si>
  <si>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</si>
  <si>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</si>
  <si>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</si>
  <si>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</si>
  <si>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</si>
  <si>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</si>
  <si>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</si>
  <si>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</si>
  <si>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</si>
  <si>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</si>
  <si>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</si>
  <si>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</si>
  <si>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</si>
  <si>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</si>
  <si>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</si>
  <si>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</si>
  <si>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</si>
  <si>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</si>
  <si>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</si>
  <si>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</si>
  <si>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</si>
  <si>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</si>
  <si>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</si>
  <si>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</si>
  <si>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</si>
  <si>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</si>
  <si>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</si>
  <si>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</si>
  <si>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</si>
  <si>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</si>
  <si>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</si>
  <si>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</si>
  <si>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</si>
  <si>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</si>
  <si>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</si>
  <si>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</si>
  <si>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</si>
  <si>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</si>
  <si>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</si>
  <si>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</si>
  <si>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</si>
  <si>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</si>
  <si>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</si>
  <si>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</si>
  <si>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</si>
  <si>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</si>
  <si>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</si>
  <si>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</si>
  <si>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</si>
  <si>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</si>
  <si>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</si>
  <si>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</si>
  <si>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</si>
  <si>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</si>
  <si>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</si>
  <si>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</si>
  <si>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</si>
  <si>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</si>
  <si>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</si>
  <si>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</si>
  <si>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</si>
  <si>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</si>
  <si>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</si>
  <si>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</si>
  <si>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</si>
  <si>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</si>
  <si>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</si>
  <si>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</si>
  <si>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</si>
  <si>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</si>
  <si>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</si>
  <si>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</si>
  <si>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</si>
  <si>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</si>
  <si>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</si>
  <si>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</si>
  <si>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</si>
  <si>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</si>
  <si>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</si>
  <si>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</si>
  <si>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</si>
  <si>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</si>
  <si>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</si>
  <si>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</si>
  <si>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</si>
  <si>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</si>
  <si>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</si>
  <si>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</si>
  <si>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</si>
  <si>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</si>
  <si>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</si>
  <si>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</si>
  <si>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</si>
  <si>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</si>
  <si>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</si>
  <si>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</si>
  <si>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</si>
  <si>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</si>
  <si>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</si>
  <si>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</si>
  <si>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</si>
  <si>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</si>
  <si>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</si>
  <si>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</si>
  <si>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</si>
  <si>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</si>
  <si>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</si>
  <si>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</si>
  <si>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</si>
  <si>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</si>
  <si>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</si>
  <si>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</si>
  <si>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</si>
  <si>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</si>
  <si>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</si>
  <si>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</si>
  <si>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</si>
  <si>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</si>
  <si>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</si>
  <si>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</si>
  <si>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</si>
  <si>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</si>
  <si>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</si>
  <si>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</si>
  <si>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</si>
  <si>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</si>
  <si>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</si>
  <si>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</si>
  <si>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</si>
  <si>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</si>
  <si>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</si>
  <si>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</si>
  <si>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</si>
  <si>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</si>
  <si>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</si>
  <si>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</si>
  <si>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</si>
  <si>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</si>
  <si>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</si>
  <si>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</si>
  <si>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</si>
  <si>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</si>
  <si>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</si>
  <si>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</si>
  <si>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</si>
  <si>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</si>
  <si>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</si>
  <si>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</si>
  <si>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</si>
  <si>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</si>
  <si>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</si>
  <si>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</si>
  <si>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</si>
  <si>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</si>
  <si>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</si>
  <si>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</si>
  <si>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</si>
  <si>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</si>
  <si>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</si>
  <si>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</si>
  <si>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</si>
  <si>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</si>
  <si>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</si>
  <si>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</si>
  <si>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</si>
  <si>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</si>
  <si>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</si>
  <si>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</si>
  <si>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</si>
  <si>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</si>
  <si>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</si>
  <si>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</si>
  <si>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</si>
  <si>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</si>
  <si>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</si>
  <si>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</si>
  <si>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</si>
  <si>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</si>
  <si>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</si>
  <si>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</si>
  <si>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</si>
  <si>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</si>
  <si>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</si>
  <si>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</si>
  <si>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</si>
  <si>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</si>
  <si>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</si>
  <si>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</si>
  <si>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</si>
  <si>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</si>
  <si>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</si>
  <si>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</si>
  <si>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</si>
  <si>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</si>
  <si>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</si>
  <si>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</si>
  <si>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</si>
  <si>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</si>
  <si>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</si>
  <si>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</si>
  <si>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</si>
  <si>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</si>
  <si>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</si>
  <si>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</si>
  <si>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</si>
  <si>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</si>
  <si>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</si>
  <si>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</si>
  <si>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</si>
  <si>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</si>
  <si>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</si>
  <si>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</si>
  <si>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</si>
  <si>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</si>
  <si>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</si>
  <si>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</si>
  <si>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</si>
  <si>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</si>
  <si>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</si>
  <si>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</si>
  <si>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</si>
  <si>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</si>
  <si>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</si>
  <si>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</si>
  <si>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</si>
  <si>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</si>
  <si>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</si>
  <si>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</si>
  <si>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</si>
  <si>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</si>
  <si>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</si>
  <si>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</si>
  <si>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</si>
  <si>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</si>
  <si>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</si>
  <si>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</si>
  <si>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</si>
  <si>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</si>
  <si>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</si>
  <si>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</si>
  <si>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</si>
  <si>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</si>
  <si>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</si>
  <si>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</si>
  <si>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</si>
  <si>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</si>
  <si>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</si>
  <si>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</si>
  <si>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</si>
  <si>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</si>
  <si>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</si>
  <si>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</si>
  <si>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</si>
  <si>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</si>
  <si>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</si>
  <si>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</si>
  <si>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</si>
  <si>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</si>
  <si>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</si>
  <si>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</si>
  <si>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</si>
  <si>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</si>
  <si>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</si>
  <si>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</si>
  <si>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</si>
  <si>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</si>
  <si>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</si>
  <si>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</si>
  <si>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</si>
  <si>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</si>
  <si>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</si>
  <si>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</si>
  <si>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</si>
  <si>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</si>
  <si>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</si>
  <si>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</si>
  <si>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</si>
  <si>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</si>
  <si>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</si>
  <si>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</si>
  <si>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</si>
  <si>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</si>
  <si>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</si>
  <si>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</si>
  <si>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</si>
  <si>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</si>
  <si>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</si>
  <si>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</si>
  <si>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</si>
  <si>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</si>
  <si>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</si>
  <si>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</si>
  <si>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</si>
  <si>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</si>
  <si>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</si>
  <si>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</si>
  <si>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</si>
  <si>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</si>
  <si>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</si>
  <si>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</si>
  <si>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</si>
  <si>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</si>
  <si>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</si>
  <si>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</si>
  <si>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</si>
  <si>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</si>
  <si>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</si>
  <si>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</si>
  <si>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</si>
  <si>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</si>
  <si>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</si>
  <si>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</si>
  <si>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</si>
  <si>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</si>
  <si>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</si>
  <si>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</si>
  <si>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</si>
  <si>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</si>
  <si>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</si>
  <si>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</si>
  <si>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</si>
  <si>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</si>
  <si>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</si>
  <si>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</si>
  <si>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</si>
  <si>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</si>
  <si>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</si>
  <si>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</si>
  <si>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</si>
  <si>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</si>
  <si>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</si>
  <si>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</si>
  <si>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</si>
  <si>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</si>
  <si>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</si>
  <si>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</si>
  <si>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</si>
  <si>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</si>
  <si>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</si>
  <si>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</si>
  <si>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</si>
  <si>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</si>
  <si>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</si>
  <si>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</si>
  <si>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</si>
  <si>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</si>
  <si>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</si>
  <si>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</si>
  <si>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</si>
  <si>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</si>
  <si>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</si>
  <si>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</si>
  <si>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</si>
  <si>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</si>
  <si>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</si>
  <si>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</si>
  <si>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</si>
  <si>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</si>
  <si>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</si>
  <si>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</si>
  <si>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</si>
  <si>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</si>
  <si>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</si>
  <si>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</si>
  <si>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</si>
  <si>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</si>
  <si>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</si>
  <si>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</si>
  <si>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</si>
  <si>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</si>
  <si>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</si>
  <si>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</si>
  <si>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</si>
  <si>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</si>
  <si>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</si>
  <si>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</si>
  <si>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</si>
  <si>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</si>
  <si>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</si>
  <si>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</si>
  <si>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</si>
  <si>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</si>
  <si>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</si>
  <si>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</si>
  <si>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</si>
  <si>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</si>
  <si>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</si>
  <si>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</si>
  <si>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</si>
  <si>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</si>
  <si>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</si>
  <si>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</si>
  <si>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</si>
  <si>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</si>
  <si>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</si>
  <si>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</si>
  <si>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</si>
  <si>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</si>
  <si>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</si>
  <si>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</si>
  <si>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</si>
  <si>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</si>
  <si>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</si>
  <si>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</si>
  <si>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</si>
  <si>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</si>
  <si>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</si>
  <si>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</si>
  <si>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</si>
  <si>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</si>
  <si>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</si>
  <si>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</si>
  <si>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</si>
  <si>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</si>
  <si>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</si>
  <si>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</si>
  <si>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</si>
  <si>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</si>
  <si>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</si>
  <si>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</si>
  <si>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</si>
  <si>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</si>
  <si>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</si>
  <si>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</si>
  <si>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</si>
  <si>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</si>
  <si>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</si>
  <si>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</si>
  <si>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</si>
  <si>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</si>
  <si>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</si>
  <si>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</si>
  <si>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</si>
  <si>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</si>
  <si>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</si>
  <si>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</si>
  <si>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</si>
  <si>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</si>
  <si>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</si>
  <si>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</si>
  <si>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</si>
  <si>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</si>
  <si>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</si>
  <si>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</si>
  <si>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</si>
  <si>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</si>
  <si>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</si>
  <si>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</si>
  <si>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</si>
  <si>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</si>
  <si>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</si>
  <si>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</si>
  <si>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</si>
  <si>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</si>
  <si>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</si>
  <si>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</si>
  <si>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</si>
  <si>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</si>
  <si>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</si>
  <si>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</si>
  <si>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</si>
  <si>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</si>
  <si>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</si>
  <si>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</si>
  <si>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</si>
  <si>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</si>
  <si>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</si>
  <si>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</si>
  <si>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</si>
  <si>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</si>
  <si>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</si>
  <si>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</si>
  <si>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</si>
  <si>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</si>
  <si>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</si>
  <si>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</si>
  <si>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</si>
  <si>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</si>
  <si>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</si>
  <si>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</si>
  <si>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</si>
  <si>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</si>
  <si>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</si>
  <si>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</si>
  <si>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</si>
  <si>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</si>
  <si>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</si>
  <si>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</si>
  <si>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</si>
  <si>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</si>
  <si>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</si>
  <si>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</si>
  <si>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</si>
  <si>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</si>
  <si>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</si>
  <si>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</si>
  <si>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</si>
  <si>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</si>
  <si>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</si>
  <si>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</si>
  <si>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</si>
  <si>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</si>
  <si>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</si>
  <si>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</si>
  <si>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</si>
  <si>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</si>
  <si>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</si>
  <si>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</si>
  <si>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</si>
  <si>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</si>
  <si>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</si>
  <si>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</si>
  <si>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</si>
  <si>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</si>
  <si>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</si>
  <si>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</si>
  <si>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</si>
  <si>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</si>
  <si>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</si>
  <si>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</si>
  <si>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</si>
  <si>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</si>
  <si>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</si>
  <si>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</si>
  <si>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</si>
  <si>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</si>
  <si>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</si>
  <si>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</si>
  <si>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</si>
  <si>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</si>
  <si>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</si>
  <si>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</si>
  <si>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</si>
  <si>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</si>
  <si>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</si>
  <si>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</si>
  <si>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</si>
  <si>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</si>
  <si>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</si>
  <si>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</si>
  <si>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</si>
  <si>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</si>
  <si>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</si>
  <si>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</si>
  <si>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</si>
  <si>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</si>
  <si>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</si>
  <si>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</si>
  <si>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</si>
  <si>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</si>
  <si>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</si>
  <si>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</si>
  <si>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</si>
  <si>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</si>
  <si>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</si>
  <si>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</si>
  <si>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</si>
  <si>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</si>
  <si>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</si>
  <si>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</si>
  <si>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</si>
  <si>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</si>
  <si>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</si>
  <si>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</si>
  <si>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</si>
  <si>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</si>
  <si>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</si>
  <si>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</si>
  <si>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</si>
  <si>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</si>
  <si>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</si>
  <si>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</si>
  <si>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</si>
  <si>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</si>
  <si>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</si>
  <si>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</si>
  <si>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</si>
  <si>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</si>
  <si>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</si>
  <si>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</si>
  <si>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</si>
  <si>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</si>
  <si>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</si>
  <si>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</si>
  <si>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</si>
  <si>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</si>
  <si>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</si>
  <si>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</si>
  <si>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</si>
  <si>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</si>
  <si>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</si>
  <si>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</si>
  <si>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</si>
  <si>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</si>
  <si>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</si>
  <si>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</si>
  <si>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</si>
  <si>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</si>
  <si>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</si>
  <si>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</si>
  <si>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</si>
  <si>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</si>
  <si>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</si>
  <si>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</si>
  <si>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</si>
  <si>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</si>
  <si>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</si>
  <si>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</si>
  <si>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</si>
  <si>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</si>
  <si>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</si>
  <si>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</si>
  <si>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</si>
  <si>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</si>
  <si>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</si>
  <si>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</si>
  <si>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</si>
  <si>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</si>
  <si>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</si>
  <si>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</si>
  <si>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</si>
  <si>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</si>
  <si>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</si>
  <si>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</si>
  <si>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</si>
  <si>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</si>
  <si>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</si>
  <si>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</si>
  <si>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</si>
  <si>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</si>
  <si>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</si>
  <si>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</si>
  <si>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</si>
  <si>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</si>
  <si>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</si>
  <si>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</si>
  <si>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</si>
  <si>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</si>
  <si>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</si>
  <si>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</si>
  <si>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</si>
  <si>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</si>
  <si>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</si>
  <si>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</si>
  <si>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</si>
  <si>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</si>
  <si>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</si>
  <si>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</si>
  <si>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</si>
  <si>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</si>
  <si>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</si>
  <si>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</si>
  <si>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</si>
  <si>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</si>
  <si>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</si>
  <si>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</si>
  <si>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</si>
  <si>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</si>
  <si>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</si>
  <si>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</si>
  <si>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</si>
  <si>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</si>
  <si>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</si>
  <si>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</si>
  <si>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</si>
  <si>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</si>
  <si>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</si>
  <si>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</si>
  <si>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</si>
  <si>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</si>
  <si>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</si>
  <si>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</si>
  <si>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</si>
  <si>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</si>
  <si>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</si>
  <si>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</si>
  <si>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</si>
  <si>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</si>
  <si>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</si>
  <si>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</si>
  <si>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</si>
  <si>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</si>
  <si>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</si>
  <si>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</si>
  <si>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</si>
  <si>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</si>
  <si>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</si>
  <si>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</si>
  <si>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</si>
  <si>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</si>
  <si>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</si>
  <si>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</si>
  <si>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</si>
  <si>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</si>
  <si>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</si>
  <si>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</si>
  <si>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</si>
  <si>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</si>
  <si>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</si>
  <si>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</si>
  <si>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</si>
  <si>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</si>
  <si>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</si>
  <si>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</si>
  <si>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</si>
  <si>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</si>
  <si>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</si>
  <si>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</si>
  <si>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</si>
  <si>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</si>
  <si>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</si>
  <si>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</si>
  <si>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</si>
  <si>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</si>
  <si>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</si>
  <si>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</si>
  <si>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</si>
  <si>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</si>
  <si>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</si>
  <si>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</si>
  <si>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</si>
  <si>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</si>
  <si>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</si>
  <si>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</si>
  <si>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</si>
  <si>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</si>
  <si>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</si>
  <si>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</si>
  <si>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</si>
  <si>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</si>
  <si>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</si>
  <si>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</si>
  <si>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</si>
  <si>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</si>
  <si>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</si>
  <si>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</si>
  <si>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</si>
  <si>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</si>
  <si>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</si>
  <si>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</si>
  <si>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</si>
  <si>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</si>
  <si>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</si>
  <si>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</si>
  <si>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</si>
  <si>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</si>
  <si>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</si>
  <si>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</si>
  <si>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</si>
  <si>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</si>
  <si>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</si>
  <si>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</si>
  <si>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</si>
  <si>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</si>
  <si>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</si>
  <si>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</si>
  <si>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</si>
  <si>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</si>
  <si>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</si>
  <si>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</si>
  <si>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</si>
  <si>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</si>
  <si>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</si>
  <si>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</si>
  <si>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</si>
  <si>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</si>
  <si>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</si>
  <si>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</si>
  <si>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</si>
  <si>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</si>
  <si>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</si>
  <si>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</si>
  <si>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</si>
  <si>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</si>
  <si>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</si>
  <si>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</si>
  <si>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</si>
  <si>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</si>
  <si>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</si>
  <si>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</si>
  <si>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</si>
  <si>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</si>
  <si>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</si>
  <si>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</si>
  <si>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</si>
  <si>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</si>
  <si>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</si>
  <si>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</si>
  <si>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</si>
  <si>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</si>
  <si>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</si>
  <si>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</si>
  <si>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</si>
  <si>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</si>
  <si>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</si>
  <si>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</si>
  <si>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</si>
  <si>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</si>
  <si>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</si>
  <si>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</si>
  <si>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</si>
  <si>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</si>
  <si>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</si>
  <si>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</si>
  <si>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</si>
  <si>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</si>
  <si>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</si>
  <si>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</si>
  <si>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</si>
  <si>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</si>
  <si>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</si>
  <si>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</si>
  <si>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</si>
  <si>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</si>
  <si>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</si>
  <si>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</si>
  <si>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</si>
  <si>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</si>
  <si>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</si>
  <si>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</si>
  <si>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</si>
  <si>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</si>
  <si>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</si>
  <si>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</si>
  <si>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</si>
  <si>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</si>
  <si>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</si>
  <si>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</si>
  <si>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</si>
  <si>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</si>
  <si>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</si>
  <si>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</si>
  <si>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</si>
  <si>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</si>
  <si>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</si>
  <si>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</si>
  <si>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</si>
  <si>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</si>
  <si>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</si>
  <si>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</si>
  <si>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</si>
  <si>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</si>
  <si>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</si>
  <si>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</si>
  <si>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</si>
  <si>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</si>
  <si>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</si>
  <si>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</si>
  <si>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</si>
  <si>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</si>
  <si>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</si>
  <si>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</si>
  <si>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</si>
  <si>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</si>
  <si>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</si>
  <si>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</si>
  <si>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</si>
  <si>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</si>
  <si>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</si>
  <si>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</si>
  <si>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</si>
  <si>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</si>
  <si>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</si>
  <si>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</si>
  <si>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</si>
  <si>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</si>
  <si>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</si>
  <si>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</si>
  <si>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</si>
  <si>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</si>
  <si>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</si>
  <si>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</si>
  <si>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</si>
  <si>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</si>
  <si>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</si>
  <si>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</si>
  <si>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</si>
  <si>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</si>
  <si>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</si>
  <si>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</si>
  <si>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</si>
  <si>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</si>
  <si>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</si>
  <si>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</si>
  <si>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</si>
  <si>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</si>
  <si>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</si>
  <si>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</si>
  <si>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</si>
  <si>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</si>
  <si>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</si>
  <si>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</si>
  <si>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</si>
  <si>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</si>
  <si>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</si>
  <si>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</si>
  <si>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</si>
  <si>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</si>
  <si>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</si>
  <si>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</si>
  <si>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</si>
  <si>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</si>
  <si>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</si>
  <si>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</si>
  <si>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</si>
  <si>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</si>
  <si>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</si>
  <si>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</si>
  <si>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</si>
  <si>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</si>
  <si>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</si>
  <si>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</si>
  <si>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</si>
  <si>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</si>
  <si>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</si>
  <si>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</si>
  <si>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</si>
  <si>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</si>
  <si>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</si>
  <si>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</si>
  <si>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</si>
  <si>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</si>
  <si>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</si>
  <si>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</si>
  <si>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</si>
  <si>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</si>
  <si>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</si>
  <si>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</si>
  <si>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</si>
  <si>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</si>
  <si>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</si>
  <si>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</si>
  <si>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</si>
  <si>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</si>
  <si>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</si>
  <si>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</si>
  <si>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</si>
  <si>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</si>
  <si>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</si>
  <si>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</si>
  <si>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</si>
  <si>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</si>
  <si>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</si>
  <si>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</si>
  <si>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</si>
  <si>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</si>
  <si>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</si>
  <si>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</si>
  <si>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</si>
  <si>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</si>
  <si>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</si>
  <si>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</si>
  <si>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</si>
  <si>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</si>
  <si>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</si>
  <si>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</si>
  <si>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</si>
  <si>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</si>
  <si>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</si>
  <si>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</si>
  <si>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</si>
  <si>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</si>
  <si>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</si>
  <si>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</si>
  <si>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</si>
  <si>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</si>
  <si>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</si>
  <si>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</si>
  <si>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</si>
  <si>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</si>
  <si>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</si>
  <si>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</si>
  <si>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</si>
  <si>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</si>
  <si>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</si>
  <si>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</si>
  <si>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</si>
  <si>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</si>
  <si>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</si>
  <si>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</si>
  <si>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</si>
  <si>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</si>
  <si>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</si>
  <si>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</si>
  <si>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</si>
  <si>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</si>
  <si>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</si>
  <si>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</si>
  <si>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</si>
  <si>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</si>
  <si>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</si>
  <si>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</si>
  <si>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</si>
  <si>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</si>
  <si>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</si>
  <si>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</si>
  <si>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</si>
  <si>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</si>
  <si>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</si>
  <si>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</si>
  <si>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</si>
  <si>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</si>
  <si>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</si>
  <si>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</si>
  <si>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</si>
  <si>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</si>
  <si>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</si>
  <si>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</si>
  <si>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</si>
  <si>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</si>
  <si>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</si>
  <si>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</si>
  <si>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</si>
  <si>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</si>
  <si>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</si>
  <si>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</si>
  <si>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</si>
  <si>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</si>
  <si>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</si>
  <si>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</si>
  <si>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</si>
  <si>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</si>
  <si>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</si>
  <si>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</si>
  <si>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</si>
  <si>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</si>
  <si>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</si>
  <si>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</si>
  <si>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</si>
  <si>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</si>
  <si>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</si>
  <si>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</si>
  <si>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</si>
  <si>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</si>
  <si>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</si>
  <si>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</si>
  <si>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</si>
  <si>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</si>
  <si>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</si>
  <si>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</si>
  <si>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</si>
  <si>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</si>
  <si>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</si>
  <si>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</si>
  <si>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</si>
  <si>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</si>
  <si>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</si>
  <si>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</si>
  <si>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</si>
  <si>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</si>
  <si>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</si>
  <si>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</si>
  <si>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</si>
  <si>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</si>
  <si>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</si>
  <si>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</si>
  <si>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</si>
  <si>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</si>
  <si>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</si>
  <si>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</si>
  <si>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</si>
  <si>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</si>
  <si>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</si>
  <si>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</si>
  <si>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</si>
  <si>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</si>
  <si>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</si>
  <si>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</si>
  <si>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</si>
  <si>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</si>
  <si>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</si>
  <si>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</si>
  <si>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</si>
  <si>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</si>
  <si>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</si>
  <si>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</si>
  <si>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</si>
  <si>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</si>
  <si>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</si>
  <si>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</si>
  <si>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</si>
  <si>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</si>
  <si>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</si>
  <si>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</si>
  <si>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</si>
  <si>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</si>
  <si>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</si>
  <si>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</si>
  <si>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</si>
  <si>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</si>
  <si>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</si>
  <si>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</si>
  <si>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</si>
  <si>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</si>
  <si>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</si>
  <si>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</si>
  <si>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</si>
  <si>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</si>
  <si>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</si>
  <si>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</si>
  <si>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</si>
  <si>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</si>
  <si>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</si>
  <si>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</si>
  <si>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</si>
  <si>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</si>
  <si>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</si>
  <si>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</si>
  <si>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</si>
  <si>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</si>
  <si>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</si>
  <si>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</si>
  <si>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</si>
  <si>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</si>
  <si>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</si>
  <si>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</si>
  <si>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</si>
  <si>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</si>
  <si>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</si>
  <si>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</si>
  <si>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</si>
  <si>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</si>
  <si>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</si>
  <si>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</si>
  <si>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</si>
  <si>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</si>
  <si>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</si>
  <si>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</si>
  <si>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</si>
  <si>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</si>
  <si>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</si>
  <si>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</si>
  <si>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</si>
  <si>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</si>
  <si>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</si>
  <si>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</si>
  <si>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</si>
  <si>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</si>
  <si>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</si>
  <si>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</si>
  <si>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</si>
  <si>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</si>
  <si>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</si>
  <si>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</si>
  <si>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</si>
  <si>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</si>
  <si>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</si>
  <si>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</si>
  <si>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</si>
  <si>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</si>
  <si>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</si>
  <si>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</si>
  <si>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</si>
  <si>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</si>
  <si>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</si>
  <si>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</si>
  <si>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</si>
  <si>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</si>
  <si>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</si>
  <si>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</si>
  <si>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</si>
  <si>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</si>
  <si>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</si>
  <si>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</si>
  <si>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</si>
  <si>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</si>
  <si>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</si>
  <si>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</si>
  <si>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</si>
  <si>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</si>
  <si>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</si>
  <si>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</si>
  <si>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</si>
  <si>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</si>
  <si>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</si>
  <si>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</si>
  <si>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</si>
  <si>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</si>
  <si>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</si>
  <si>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</si>
  <si>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</si>
  <si>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</si>
  <si>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</si>
  <si>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</si>
  <si>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</si>
  <si>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</si>
  <si>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</si>
  <si>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</si>
  <si>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</si>
  <si>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</si>
  <si>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</si>
  <si>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</si>
  <si>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</si>
  <si>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</si>
  <si>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</si>
  <si>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</si>
  <si>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</si>
  <si>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</si>
  <si>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</si>
  <si>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</si>
  <si>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</si>
  <si>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</si>
  <si>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</si>
  <si>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</si>
  <si>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</si>
  <si>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</si>
  <si>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</si>
  <si>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</si>
  <si>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</si>
  <si>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</si>
  <si>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</si>
  <si>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</si>
  <si>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</si>
  <si>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</si>
  <si>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</si>
  <si>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</si>
  <si>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</si>
  <si>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</si>
  <si>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</si>
  <si>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</si>
  <si>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</si>
  <si>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</si>
  <si>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</si>
  <si>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</si>
  <si>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</si>
  <si>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</si>
  <si>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</si>
  <si>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</si>
  <si>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</si>
  <si>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</si>
  <si>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</si>
  <si>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</si>
  <si>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</si>
  <si>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</si>
  <si>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</si>
  <si>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</si>
  <si>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</si>
  <si>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</si>
  <si>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</si>
  <si>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</si>
  <si>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</si>
  <si>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</si>
  <si>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</si>
  <si>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</si>
  <si>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</si>
  <si>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</si>
  <si>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</si>
  <si>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</si>
  <si>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</si>
  <si>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</si>
  <si>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</si>
  <si>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</si>
  <si>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</si>
  <si>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</si>
  <si>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</si>
  <si>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</si>
  <si>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</si>
  <si>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</si>
  <si>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</si>
  <si>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</si>
  <si>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</si>
  <si>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</si>
  <si>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</si>
  <si>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</si>
  <si>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</si>
  <si>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</si>
  <si>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</si>
  <si>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</si>
  <si>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</si>
  <si>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</si>
  <si>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</si>
  <si>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</si>
  <si>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</si>
  <si>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</si>
  <si>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</si>
  <si>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</si>
  <si>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</si>
  <si>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</si>
  <si>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</si>
  <si>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</si>
  <si>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</si>
  <si>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</si>
  <si>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</si>
  <si>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</si>
  <si>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</si>
  <si>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</si>
  <si>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</si>
  <si>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</si>
  <si>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</si>
  <si>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</si>
  <si>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</si>
  <si>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</si>
  <si>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</si>
  <si>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</si>
  <si>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</si>
  <si>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</si>
  <si>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</si>
  <si>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</si>
  <si>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</si>
  <si>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</si>
  <si>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</si>
  <si>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</si>
  <si>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</si>
  <si>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</si>
  <si>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</si>
  <si>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</si>
  <si>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</si>
  <si>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</si>
  <si>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</si>
  <si>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</si>
  <si>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</si>
  <si>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</si>
  <si>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</si>
  <si>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</si>
  <si>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</si>
  <si>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</si>
  <si>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</si>
  <si>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</si>
  <si>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</si>
  <si>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</si>
  <si>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</si>
  <si>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</si>
  <si>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</si>
  <si>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</si>
  <si>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</si>
  <si>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</si>
  <si>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</si>
  <si>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</si>
  <si>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</si>
  <si>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</si>
  <si>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</si>
  <si>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</si>
  <si>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</si>
  <si>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</si>
  <si>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</si>
  <si>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</si>
  <si>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</si>
  <si>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</si>
  <si>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</si>
  <si>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</si>
  <si>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</si>
  <si>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</si>
  <si>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</si>
  <si>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</si>
  <si>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</si>
  <si>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</si>
  <si>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</si>
  <si>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</si>
  <si>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</si>
  <si>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</si>
  <si>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</si>
  <si>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</si>
  <si>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</si>
  <si>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</si>
  <si>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</si>
  <si>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</si>
  <si>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</si>
  <si>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</si>
  <si>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</si>
  <si>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</si>
  <si>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</si>
  <si>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</si>
  <si>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</si>
  <si>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</si>
  <si>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</si>
  <si>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</si>
  <si>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</si>
  <si>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</si>
  <si>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</si>
  <si>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</si>
  <si>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</si>
  <si>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</si>
  <si>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</si>
  <si>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</si>
  <si>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</si>
  <si>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</si>
  <si>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</si>
  <si>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</si>
  <si>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</si>
  <si>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</si>
  <si>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</si>
  <si>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</si>
  <si>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</si>
  <si>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</si>
  <si>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</si>
  <si>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</si>
  <si>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</si>
  <si>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</si>
  <si>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</si>
  <si>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</si>
  <si>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</si>
  <si>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</si>
  <si>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</si>
  <si>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</si>
  <si>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</si>
  <si>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</si>
  <si>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</si>
  <si>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</si>
  <si>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</si>
  <si>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</si>
  <si>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</si>
  <si>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</si>
  <si>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</si>
  <si>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</si>
  <si>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</si>
  <si>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</si>
  <si>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</si>
  <si>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</si>
  <si>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</si>
  <si>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</si>
  <si>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</si>
  <si>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</si>
  <si>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</si>
  <si>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</si>
  <si>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</si>
  <si>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</si>
  <si>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</si>
  <si>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</si>
  <si>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</si>
  <si>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</si>
  <si>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</si>
  <si>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</si>
  <si>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</si>
  <si>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</si>
  <si>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</si>
  <si>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</si>
  <si>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</si>
  <si>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</si>
  <si>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</si>
  <si>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</si>
  <si>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</si>
  <si>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</si>
  <si>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</si>
  <si>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</si>
  <si>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</si>
  <si>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</si>
  <si>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</si>
  <si>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</si>
  <si>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</si>
  <si>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</si>
  <si>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</si>
  <si>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</si>
  <si>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</si>
  <si>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</si>
  <si>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</si>
  <si>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</si>
  <si>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</si>
  <si>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</si>
  <si>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</si>
  <si>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</si>
  <si>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</si>
  <si>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</si>
  <si>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</si>
  <si>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</si>
  <si>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</si>
  <si>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</si>
  <si>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</si>
  <si>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</si>
  <si>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</si>
  <si>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</si>
  <si>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</si>
  <si>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</si>
  <si>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</si>
  <si>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</si>
  <si>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</si>
  <si>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</si>
  <si>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</si>
  <si>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</si>
  <si>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</si>
  <si>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</si>
  <si>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</si>
  <si>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</si>
  <si>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</si>
  <si>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</si>
  <si>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</si>
  <si>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</si>
  <si>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</si>
  <si>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</si>
  <si>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</si>
  <si>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</si>
  <si>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</si>
  <si>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</si>
  <si>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</si>
  <si>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</si>
  <si>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</si>
  <si>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</si>
  <si>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</si>
  <si>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</si>
  <si>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</si>
  <si>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</si>
  <si>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</si>
  <si>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</si>
  <si>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</si>
  <si>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</si>
  <si>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</si>
  <si>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</si>
  <si>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</si>
  <si>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</si>
  <si>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</si>
  <si>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</si>
  <si>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</si>
  <si>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</si>
  <si>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</si>
  <si>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</si>
  <si>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</si>
  <si>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</si>
  <si>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</si>
  <si>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</si>
  <si>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</si>
  <si>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</si>
  <si>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</si>
  <si>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</si>
  <si>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</si>
  <si>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</si>
  <si>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</si>
  <si>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</si>
  <si>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</si>
  <si>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</si>
  <si>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</si>
  <si>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</si>
  <si>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</si>
  <si>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</si>
  <si>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</si>
  <si>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</si>
  <si>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</si>
  <si>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</si>
  <si>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</si>
  <si>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</si>
  <si>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</si>
  <si>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</si>
  <si>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</si>
  <si>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</si>
  <si>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</si>
  <si>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</si>
  <si>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</si>
  <si>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</si>
  <si>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</si>
  <si>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</si>
  <si>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</si>
  <si>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</si>
  <si>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</si>
  <si>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</si>
  <si>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</si>
  <si>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</si>
  <si>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</si>
  <si>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</si>
  <si>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</si>
  <si>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</si>
  <si>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</si>
  <si>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</si>
  <si>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</si>
  <si>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</si>
  <si>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</si>
  <si>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</si>
  <si>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</si>
  <si>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</si>
  <si>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</si>
  <si>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</si>
  <si>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</si>
  <si>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</si>
  <si>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</si>
  <si>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</si>
  <si>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</si>
  <si>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</si>
  <si>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</si>
  <si>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</si>
  <si>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</si>
  <si>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</si>
  <si>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</si>
  <si>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</si>
  <si>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</si>
  <si>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</si>
  <si>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</si>
  <si>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</si>
  <si>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</si>
  <si>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</si>
  <si>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</si>
  <si>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</si>
  <si>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</si>
  <si>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</si>
  <si>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</si>
  <si>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</si>
  <si>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</si>
  <si>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</si>
  <si>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</si>
  <si>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</si>
  <si>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</si>
  <si>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</si>
  <si>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</si>
  <si>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</si>
  <si>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</si>
  <si>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</si>
  <si>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</si>
  <si>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</si>
  <si>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</si>
  <si>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</si>
  <si>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</si>
  <si>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</si>
  <si>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</si>
  <si>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</si>
  <si>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</si>
  <si>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</si>
  <si>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</si>
  <si>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</si>
  <si>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</si>
  <si>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</si>
  <si>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</si>
  <si>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</si>
  <si>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</si>
  <si>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</si>
  <si>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</si>
  <si>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</si>
  <si>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</si>
  <si>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</si>
  <si>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</si>
  <si>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</si>
  <si>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</si>
  <si>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</si>
  <si>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</si>
  <si>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</si>
  <si>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</si>
  <si>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</si>
  <si>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</si>
  <si>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</si>
  <si>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</si>
  <si>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</si>
  <si>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</si>
  <si>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</si>
  <si>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</si>
  <si>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</si>
  <si>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</si>
  <si>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</si>
  <si>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</si>
  <si>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</si>
  <si>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</si>
  <si>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</si>
  <si>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</si>
  <si>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</si>
  <si>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</si>
  <si>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</si>
  <si>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</si>
  <si>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</si>
  <si>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</si>
  <si>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</si>
  <si>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</si>
  <si>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</si>
  <si>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</si>
  <si>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</si>
  <si>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</si>
  <si>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</si>
  <si>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</si>
  <si>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</si>
  <si>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</si>
  <si>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</si>
  <si>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</si>
  <si>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</si>
  <si>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</si>
  <si>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</si>
  <si>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</si>
  <si>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</si>
  <si>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</si>
  <si>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</si>
  <si>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</si>
  <si>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</si>
  <si>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</si>
  <si>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</si>
  <si>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</si>
  <si>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</si>
  <si>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</si>
  <si>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</si>
  <si>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</si>
  <si>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</si>
  <si>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</si>
  <si>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</si>
  <si>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</si>
  <si>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</si>
  <si>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</si>
  <si>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</si>
  <si>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</si>
  <si>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</si>
  <si>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</si>
  <si>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</si>
  <si>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</si>
  <si>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</si>
  <si>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</si>
  <si>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</si>
  <si>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</si>
  <si>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</si>
  <si>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</si>
  <si>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</si>
  <si>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</si>
  <si>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</si>
  <si>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</si>
  <si>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</si>
  <si>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</si>
  <si>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</si>
  <si>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</si>
  <si>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</si>
  <si>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</si>
  <si>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</si>
  <si>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</si>
  <si>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</si>
  <si>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</si>
  <si>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</si>
  <si>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</si>
  <si>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</si>
  <si>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</si>
  <si>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</si>
  <si>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</si>
  <si>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</si>
  <si>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</si>
  <si>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</si>
  <si>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</si>
  <si>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</si>
  <si>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</si>
  <si>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</si>
  <si>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</si>
  <si>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</si>
  <si>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</si>
  <si>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</si>
  <si>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</si>
  <si>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</si>
  <si>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</si>
  <si>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</si>
  <si>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</si>
  <si>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</si>
  <si>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</si>
  <si>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</si>
  <si>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</si>
  <si>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</si>
  <si>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</si>
  <si>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</si>
  <si>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</si>
  <si>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</si>
  <si>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</si>
  <si>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</si>
  <si>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</si>
  <si>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</si>
  <si>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</si>
  <si>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</si>
  <si>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</si>
  <si>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</si>
  <si>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</si>
  <si>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</si>
  <si>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</si>
  <si>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</si>
  <si>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</si>
  <si>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</si>
  <si>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</si>
  <si>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</si>
  <si>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</si>
  <si>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</si>
  <si>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</si>
  <si>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</si>
  <si>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</si>
  <si>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</si>
  <si>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</si>
  <si>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</si>
  <si>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</si>
  <si>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</si>
  <si>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</si>
  <si>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</si>
  <si>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</si>
  <si>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</si>
  <si>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</si>
  <si>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</si>
  <si>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</si>
  <si>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</si>
  <si>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</si>
  <si>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</si>
  <si>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</si>
  <si>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</si>
  <si>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</si>
  <si>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</si>
  <si>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</si>
  <si>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</si>
  <si>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</si>
  <si>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</si>
  <si>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</si>
  <si>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</si>
  <si>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</si>
  <si>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</si>
  <si>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</si>
  <si>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</si>
  <si>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</si>
  <si>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</si>
  <si>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</si>
  <si>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</si>
  <si>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</si>
  <si>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</si>
  <si>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</si>
  <si>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</si>
  <si>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</si>
  <si>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</si>
  <si>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</si>
  <si>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</si>
  <si>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</si>
  <si>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</si>
  <si>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</si>
  <si>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</si>
  <si>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</si>
  <si>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</si>
  <si>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</si>
  <si>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</si>
  <si>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</si>
  <si>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</si>
  <si>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</si>
  <si>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</si>
  <si>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</si>
  <si>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</si>
  <si>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</si>
  <si>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</si>
  <si>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</si>
  <si>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</si>
  <si>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</si>
  <si>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</si>
  <si>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</si>
  <si>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</si>
  <si>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</si>
  <si>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</si>
  <si>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</si>
  <si>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</si>
  <si>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</si>
  <si>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</si>
  <si>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</si>
  <si>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</si>
  <si>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</si>
  <si>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</si>
  <si>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</si>
  <si>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</si>
  <si>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</si>
  <si>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</si>
  <si>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</si>
  <si>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</si>
  <si>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</si>
  <si>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</si>
  <si>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</si>
  <si>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</si>
  <si>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</si>
  <si>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</si>
  <si>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</si>
  <si>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</si>
  <si>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</si>
  <si>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</si>
  <si>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</si>
  <si>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</si>
  <si>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</si>
  <si>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</si>
  <si>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</si>
  <si>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</si>
  <si>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</si>
  <si>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</si>
  <si>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</si>
  <si>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</si>
  <si>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</si>
  <si>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</si>
  <si>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</si>
  <si>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</si>
  <si>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</si>
  <si>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</si>
  <si>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</si>
  <si>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</si>
  <si>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</si>
  <si>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</si>
  <si>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</si>
  <si>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</si>
  <si>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</si>
  <si>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</si>
  <si>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</si>
  <si>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</si>
  <si>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</si>
  <si>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</si>
  <si>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</si>
  <si>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</si>
  <si>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</si>
  <si>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</si>
  <si>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</si>
  <si>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</si>
  <si>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</si>
  <si>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</si>
  <si>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</si>
  <si>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</si>
  <si>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</si>
  <si>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</si>
  <si>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</si>
  <si>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</si>
  <si>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</si>
  <si>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</si>
  <si>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</si>
  <si>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</si>
  <si>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</si>
  <si>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</si>
  <si>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</si>
  <si>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</si>
  <si>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</si>
  <si>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</si>
  <si>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</si>
  <si>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</si>
  <si>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</si>
  <si>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</si>
  <si>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</si>
  <si>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</si>
  <si>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</si>
  <si>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</si>
  <si>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</si>
  <si>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</si>
  <si>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</si>
  <si>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</si>
  <si>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</si>
  <si>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</si>
  <si>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</si>
  <si>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</si>
  <si>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</si>
  <si>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</si>
  <si>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</si>
  <si>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</si>
  <si>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</si>
  <si>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</si>
  <si>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</si>
  <si>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</si>
  <si>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</si>
  <si>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</si>
  <si>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</si>
  <si>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</si>
  <si>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</si>
  <si>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</si>
  <si>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</si>
  <si>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</si>
  <si>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</si>
  <si>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</si>
  <si>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</si>
  <si>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</si>
  <si>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</si>
  <si>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</si>
  <si>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</si>
  <si>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</si>
  <si>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</si>
  <si>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</si>
  <si>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</si>
  <si>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</si>
  <si>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</si>
  <si>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</si>
  <si>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</si>
  <si>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</si>
  <si>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</si>
  <si>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</si>
  <si>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</si>
  <si>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</si>
  <si>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</si>
  <si>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</si>
  <si>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</si>
  <si>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</si>
  <si>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</si>
  <si>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</si>
  <si>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</si>
  <si>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</si>
  <si>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</si>
  <si>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</si>
  <si>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</si>
  <si>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</si>
  <si>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</si>
  <si>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</si>
  <si>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</si>
  <si>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</si>
  <si>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</si>
  <si>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</si>
  <si>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</si>
  <si>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</si>
  <si>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</si>
  <si>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</si>
  <si>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</si>
  <si>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</si>
  <si>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</si>
  <si>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</si>
  <si>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</si>
  <si>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</si>
  <si>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</si>
  <si>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</si>
  <si>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</si>
  <si>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</si>
  <si>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</si>
  <si>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</si>
  <si>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</si>
  <si>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</si>
  <si>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</si>
  <si>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</si>
  <si>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</si>
  <si>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</si>
  <si>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</si>
  <si>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</si>
  <si>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</si>
  <si>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</si>
  <si>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</si>
  <si>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</si>
  <si>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</si>
  <si>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</si>
  <si>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</si>
  <si>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</si>
  <si>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</si>
  <si>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</si>
  <si>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</si>
  <si>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</si>
  <si>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</si>
  <si>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</si>
  <si>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</si>
  <si>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</si>
  <si>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</si>
  <si>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</si>
  <si>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</si>
  <si>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</si>
  <si>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</si>
  <si>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</si>
  <si>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</si>
  <si>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</si>
  <si>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</si>
  <si>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</si>
  <si>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</si>
  <si>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</si>
  <si>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</si>
  <si>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</si>
  <si>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</si>
  <si>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</si>
  <si>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</si>
  <si>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</si>
  <si>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</si>
  <si>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</si>
  <si>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</si>
  <si>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</si>
  <si>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</si>
  <si>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</si>
  <si>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</si>
  <si>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</si>
  <si>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</si>
  <si>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</si>
  <si>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</si>
  <si>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</si>
  <si>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</si>
  <si>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</si>
  <si>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</si>
  <si>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</si>
  <si>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</si>
  <si>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</si>
  <si>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</si>
  <si>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</si>
  <si>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</si>
  <si>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</si>
  <si>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</si>
  <si>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</si>
  <si>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</si>
  <si>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</si>
  <si>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</si>
  <si>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</si>
  <si>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</si>
  <si>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</si>
  <si>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</si>
  <si>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</si>
  <si>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</si>
  <si>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</si>
  <si>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</si>
  <si>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</si>
  <si>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</si>
  <si>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</si>
  <si>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</si>
  <si>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</si>
  <si>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</si>
  <si>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</si>
  <si>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</si>
  <si>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</si>
  <si>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</si>
  <si>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</si>
  <si>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</si>
  <si>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</si>
  <si>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</si>
  <si>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</si>
  <si>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</si>
  <si>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</si>
  <si>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</si>
  <si>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</si>
  <si>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</si>
  <si>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</si>
  <si>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</si>
  <si>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</si>
  <si>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</si>
  <si>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</si>
  <si>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</si>
  <si>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</si>
  <si>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</si>
  <si>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</si>
  <si>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</si>
  <si>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</si>
  <si>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</si>
  <si>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</si>
  <si>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</si>
  <si>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</si>
  <si>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</si>
  <si>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</si>
  <si>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</si>
  <si>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</si>
  <si>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</si>
  <si>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</si>
  <si>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</si>
  <si>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</si>
  <si>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</si>
  <si>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</si>
  <si>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</si>
  <si>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</si>
  <si>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</si>
  <si>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</si>
  <si>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</si>
  <si>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</si>
  <si>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</si>
  <si>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</si>
  <si>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</si>
  <si>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</si>
  <si>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</si>
  <si>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</si>
  <si>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</si>
  <si>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</si>
  <si>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</si>
  <si>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</si>
  <si>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</si>
  <si>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</si>
  <si>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</si>
  <si>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</si>
  <si>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</si>
  <si>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</si>
  <si>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</si>
  <si>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</si>
  <si>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</si>
  <si>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</si>
  <si>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</si>
  <si>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</si>
  <si>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</si>
  <si>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</si>
  <si>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</si>
  <si>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</si>
  <si>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</si>
  <si>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</si>
  <si>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</si>
  <si>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</si>
  <si>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</si>
  <si>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</si>
  <si>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</si>
  <si>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</si>
  <si>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</si>
  <si>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</si>
  <si>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</si>
  <si>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</si>
  <si>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</si>
  <si>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</si>
  <si>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</si>
  <si>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</si>
  <si>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</si>
  <si>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</si>
  <si>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</si>
  <si>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</si>
  <si>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</si>
  <si>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</si>
  <si>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</si>
  <si>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</si>
  <si>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</si>
  <si>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</si>
  <si>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</si>
  <si>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</si>
  <si>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</si>
  <si>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</si>
  <si>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</si>
  <si>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</si>
  <si>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</si>
  <si>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</si>
  <si>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</si>
  <si>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</si>
  <si>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</si>
  <si>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</si>
  <si>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</si>
  <si>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</si>
  <si>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</si>
  <si>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</si>
  <si>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</si>
  <si>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</si>
  <si>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</si>
  <si>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</si>
  <si>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</si>
  <si>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</si>
  <si>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</si>
  <si>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</si>
  <si>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</si>
  <si>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</si>
  <si>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</si>
  <si>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</si>
  <si>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</si>
  <si>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</si>
  <si>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</si>
  <si>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</si>
  <si>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</si>
  <si>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</si>
  <si>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</si>
  <si>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</si>
  <si>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</si>
  <si>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</si>
  <si>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</si>
  <si>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</si>
  <si>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</si>
  <si>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</si>
  <si>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</si>
  <si>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</si>
  <si>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</si>
  <si>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</si>
  <si>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</si>
  <si>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</si>
  <si>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</si>
  <si>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</si>
  <si>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</si>
  <si>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</si>
  <si>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</si>
  <si>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</si>
  <si>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</si>
  <si>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</si>
  <si>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</si>
  <si>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</si>
  <si>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</si>
  <si>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</si>
  <si>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</si>
  <si>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</si>
  <si>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</si>
  <si>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</si>
  <si>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</si>
  <si>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</si>
  <si>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</si>
  <si>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</si>
  <si>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</si>
  <si>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</si>
  <si>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</si>
  <si>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</si>
  <si>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</si>
  <si>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</si>
  <si>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</si>
  <si>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</si>
  <si>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</si>
  <si>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</si>
  <si>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</si>
  <si>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</si>
  <si>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</si>
  <si>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</si>
  <si>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</si>
  <si>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</si>
  <si>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</si>
  <si>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</si>
  <si>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</si>
  <si>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</si>
  <si>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</si>
  <si>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</si>
  <si>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</si>
  <si>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</si>
  <si>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</si>
  <si>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</si>
  <si>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</si>
  <si>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</si>
  <si>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</si>
  <si>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</si>
  <si>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</si>
  <si>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</si>
  <si>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</si>
  <si>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</si>
  <si>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</si>
  <si>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</si>
  <si>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</si>
  <si>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</si>
  <si>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</si>
  <si>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</si>
  <si>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</si>
  <si>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</si>
  <si>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</si>
  <si>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</si>
  <si>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</si>
  <si>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</si>
  <si>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</si>
  <si>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</si>
  <si>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</si>
  <si>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</si>
  <si>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</si>
  <si>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</si>
  <si>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</si>
  <si>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</si>
  <si>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</si>
  <si>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</si>
  <si>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</si>
  <si>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</si>
  <si>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</si>
  <si>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</si>
  <si>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</si>
  <si>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</si>
  <si>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</si>
  <si>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</si>
  <si>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</si>
  <si>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</si>
  <si>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</si>
  <si>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</si>
  <si>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</si>
  <si>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</si>
  <si>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</si>
  <si>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</si>
  <si>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</si>
  <si>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</si>
  <si>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</si>
  <si>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</si>
  <si>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</si>
  <si>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</si>
  <si>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</si>
  <si>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</si>
  <si>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</si>
  <si>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</si>
  <si>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</si>
  <si>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</si>
  <si>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</si>
  <si>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</si>
  <si>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</si>
  <si>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</si>
  <si>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</si>
  <si>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</si>
  <si>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</si>
  <si>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</si>
  <si>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</si>
  <si>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</si>
  <si>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</si>
  <si>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</si>
  <si>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</si>
  <si>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</si>
  <si>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</si>
  <si>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</si>
  <si>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</si>
  <si>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</si>
  <si>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</si>
  <si>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</si>
  <si>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</si>
  <si>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</si>
  <si>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</si>
  <si>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</si>
  <si>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</si>
  <si>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</si>
  <si>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</si>
  <si>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</si>
  <si>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</si>
  <si>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</si>
  <si>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</si>
  <si>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</si>
  <si>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</si>
  <si>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</si>
  <si>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</si>
  <si>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</si>
  <si>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</si>
  <si>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</si>
  <si>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</si>
  <si>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</si>
  <si>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</si>
  <si>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</si>
  <si>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</si>
  <si>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</si>
  <si>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</si>
  <si>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</si>
  <si>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</si>
  <si>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</si>
  <si>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</si>
  <si>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</si>
  <si>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</si>
  <si>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</si>
  <si>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</si>
  <si>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</si>
  <si>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</si>
  <si>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</si>
  <si>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</si>
  <si>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</si>
  <si>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</si>
  <si>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</si>
  <si>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</si>
  <si>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</si>
  <si>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</si>
  <si>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</si>
  <si>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</si>
  <si>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</si>
  <si>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</si>
  <si>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</si>
  <si>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</si>
  <si>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</si>
  <si>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</si>
  <si>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</si>
  <si>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</si>
  <si>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</si>
  <si>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</si>
  <si>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</si>
  <si>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</si>
  <si>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</si>
  <si>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</si>
  <si>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</si>
  <si>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</si>
  <si>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</si>
  <si>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</si>
  <si>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</si>
  <si>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</si>
  <si>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</si>
  <si>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</si>
  <si>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</si>
  <si>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</si>
  <si>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</si>
  <si>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</si>
  <si>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</si>
  <si>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</si>
  <si>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</si>
  <si>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</si>
  <si>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</si>
  <si>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</si>
  <si>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</si>
  <si>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</si>
  <si>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</si>
  <si>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</si>
  <si>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</si>
  <si>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</si>
  <si>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</si>
  <si>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</si>
  <si>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</si>
  <si>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</si>
  <si>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</si>
  <si>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</si>
  <si>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</si>
  <si>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</si>
  <si>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</si>
  <si>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</si>
  <si>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</si>
  <si>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</si>
  <si>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</si>
  <si>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</si>
  <si>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</si>
  <si>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</si>
  <si>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</si>
  <si>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</si>
  <si>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</si>
  <si>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</si>
  <si>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</si>
  <si>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</si>
  <si>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</si>
  <si>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</si>
  <si>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</si>
  <si>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</si>
  <si>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</si>
  <si>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</si>
  <si>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</si>
  <si>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</si>
  <si>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</si>
  <si>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</si>
  <si>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</si>
  <si>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</si>
  <si>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</si>
  <si>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</si>
  <si>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</si>
  <si>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</si>
  <si>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</si>
  <si>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</si>
  <si>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</si>
  <si>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</si>
  <si>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</si>
  <si>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</si>
  <si>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</si>
  <si>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</si>
  <si>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</si>
  <si>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</si>
  <si>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</si>
  <si>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</si>
  <si>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</si>
  <si>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</si>
  <si>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</si>
  <si>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</si>
  <si>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</si>
  <si>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</si>
  <si>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</si>
  <si>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</si>
  <si>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</si>
  <si>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</si>
  <si>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</si>
  <si>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</si>
  <si>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</si>
  <si>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</si>
  <si>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</si>
  <si>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</si>
  <si>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</si>
  <si>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</si>
  <si>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</si>
  <si>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</si>
  <si>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</si>
  <si>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</si>
  <si>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</si>
  <si>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</si>
  <si>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</si>
  <si>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</si>
  <si>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</si>
  <si>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</si>
  <si>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</si>
  <si>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</si>
  <si>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</si>
  <si>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</si>
  <si>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</si>
  <si>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</si>
  <si>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</si>
  <si>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</si>
  <si>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</si>
  <si>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</si>
  <si>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</si>
  <si>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</si>
  <si>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</si>
  <si>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</si>
  <si>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</si>
  <si>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</si>
  <si>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</si>
  <si>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</si>
  <si>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</si>
  <si>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</si>
  <si>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</si>
  <si>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</si>
  <si>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</si>
  <si>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</si>
  <si>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</si>
  <si>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</si>
  <si>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</si>
  <si>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</si>
  <si>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</si>
  <si>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</si>
  <si>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</si>
  <si>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</si>
  <si>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</si>
  <si>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</si>
  <si>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</si>
  <si>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</si>
  <si>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</si>
  <si>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</si>
  <si>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</si>
  <si>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</si>
  <si>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</si>
  <si>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</si>
  <si>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</si>
  <si>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</si>
  <si>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</si>
  <si>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</si>
  <si>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</si>
  <si>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</si>
  <si>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</si>
  <si>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</si>
  <si>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</si>
  <si>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</si>
  <si>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</si>
  <si>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</si>
  <si>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</si>
  <si>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</si>
  <si>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</si>
  <si>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</si>
  <si>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</si>
  <si>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</si>
  <si>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</si>
  <si>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</si>
  <si>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</si>
  <si>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</si>
  <si>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</si>
  <si>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</si>
  <si>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</si>
  <si>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</si>
  <si>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</si>
  <si>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</si>
  <si>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</si>
  <si>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</si>
  <si>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</si>
  <si>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</si>
  <si>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</si>
  <si>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</si>
  <si>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</si>
  <si>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</si>
  <si>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</si>
  <si>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</si>
  <si>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</si>
  <si>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</si>
  <si>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</si>
  <si>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</si>
  <si>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</si>
  <si>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</si>
  <si>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</si>
  <si>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</si>
  <si>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</si>
  <si>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</si>
  <si>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</si>
  <si>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</si>
  <si>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</si>
  <si>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</si>
  <si>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</si>
  <si>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</si>
  <si>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</si>
  <si>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</si>
  <si>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</si>
  <si>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</si>
  <si>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</si>
  <si>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</si>
  <si>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</si>
  <si>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</si>
  <si>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</si>
  <si>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</si>
  <si>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</si>
  <si>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</si>
  <si>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</si>
  <si>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</si>
  <si>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</si>
  <si>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</si>
  <si>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</si>
  <si>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</si>
  <si>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</si>
  <si>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</si>
  <si>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</si>
  <si>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</si>
  <si>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</si>
  <si>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</si>
  <si>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</si>
  <si>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</si>
  <si>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</si>
  <si>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</si>
  <si>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</si>
  <si>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</si>
  <si>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</si>
  <si>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</si>
  <si>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</si>
  <si>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</si>
  <si>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</si>
  <si>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</si>
  <si>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</si>
  <si>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</si>
  <si>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</si>
  <si>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</si>
  <si>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</si>
  <si>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</si>
  <si>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</si>
  <si>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</si>
  <si>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</si>
  <si>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</si>
  <si>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</si>
  <si>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</si>
  <si>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</si>
  <si>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</si>
  <si>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</si>
  <si>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</si>
  <si>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</si>
  <si>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</si>
  <si>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</si>
  <si>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</si>
  <si>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</si>
  <si>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</si>
  <si>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</si>
  <si>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</si>
  <si>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</si>
  <si>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</si>
  <si>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</si>
  <si>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</si>
  <si>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</si>
  <si>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</si>
  <si>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</si>
  <si>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</si>
  <si>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</si>
  <si>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</si>
  <si>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</si>
  <si>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</si>
  <si>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</si>
  <si>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</si>
  <si>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</si>
  <si>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</si>
  <si>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</si>
  <si>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</si>
  <si>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</si>
  <si>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</si>
  <si>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</si>
  <si>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</si>
  <si>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</si>
  <si>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</si>
  <si>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</si>
  <si>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</si>
  <si>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</si>
  <si>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</si>
  <si>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</si>
  <si>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</si>
  <si>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</si>
  <si>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</si>
  <si>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</si>
  <si>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</si>
  <si>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</si>
  <si>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</si>
  <si>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</si>
  <si>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</si>
  <si>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</si>
  <si>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</si>
  <si>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</si>
  <si>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</si>
  <si>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</si>
  <si>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</si>
  <si>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</si>
  <si>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</si>
  <si>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</si>
  <si>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</si>
  <si>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</si>
  <si>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</si>
  <si>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</si>
  <si>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</si>
  <si>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</si>
  <si>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</si>
  <si>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</si>
  <si>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</si>
  <si>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</si>
  <si>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</si>
  <si>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</si>
  <si>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</si>
  <si>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</si>
  <si>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</si>
  <si>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</si>
  <si>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</si>
  <si>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</si>
  <si>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</si>
  <si>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</si>
  <si>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</si>
  <si>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</si>
  <si>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</si>
  <si>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</si>
  <si>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</si>
  <si>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</si>
  <si>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</si>
  <si>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</si>
  <si>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</si>
  <si>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</si>
  <si>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</si>
  <si>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</si>
  <si>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</si>
  <si>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</si>
  <si>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</si>
  <si>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</si>
  <si>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</si>
  <si>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</si>
  <si>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</si>
  <si>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</si>
  <si>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</si>
  <si>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</si>
  <si>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</si>
  <si>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</si>
  <si>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</si>
  <si>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</si>
  <si>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</si>
  <si>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</si>
  <si>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</si>
  <si>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</si>
  <si>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</si>
  <si>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</si>
  <si>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</si>
  <si>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</si>
  <si>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</si>
  <si>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</si>
  <si>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</si>
  <si>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</si>
  <si>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</si>
  <si>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</si>
  <si>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</si>
  <si>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</si>
  <si>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</si>
  <si>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</si>
  <si>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</si>
  <si>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</si>
  <si>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</si>
  <si>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</si>
  <si>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</si>
  <si>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</si>
  <si>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</si>
  <si>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</si>
  <si>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</si>
  <si>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</si>
  <si>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</si>
  <si>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</si>
  <si>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</si>
  <si>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</si>
  <si>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</si>
  <si>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</si>
  <si>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</si>
  <si>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</si>
  <si>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</si>
  <si>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</si>
  <si>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</si>
  <si>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</si>
  <si>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</si>
  <si>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</si>
  <si>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</si>
  <si>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</si>
  <si>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</si>
  <si>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</si>
  <si>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</si>
  <si>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</si>
  <si>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</si>
  <si>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</si>
  <si>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</si>
  <si>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</si>
  <si>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</si>
  <si>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</si>
  <si>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</si>
  <si>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</si>
  <si>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</si>
  <si>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</si>
  <si>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</si>
  <si>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</si>
  <si>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</si>
  <si>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</si>
  <si>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</si>
  <si>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</si>
  <si>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</si>
  <si>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</si>
  <si>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</si>
  <si>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</si>
  <si>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</si>
  <si>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</si>
  <si>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</si>
  <si>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</si>
  <si>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</si>
  <si>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</si>
  <si>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</si>
  <si>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</si>
  <si>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</si>
  <si>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</si>
  <si>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</si>
  <si>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</si>
  <si>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</si>
  <si>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</si>
  <si>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</si>
  <si>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</si>
  <si>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</si>
  <si>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</si>
  <si>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</si>
  <si>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</si>
  <si>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</si>
  <si>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</si>
  <si>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</si>
  <si>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</si>
  <si>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</si>
  <si>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</si>
  <si>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</si>
  <si>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</si>
  <si>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</si>
  <si>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</si>
  <si>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</si>
  <si>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</si>
  <si>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</si>
  <si>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</si>
  <si>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</si>
  <si>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</si>
  <si>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</si>
  <si>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</si>
  <si>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</si>
  <si>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</si>
  <si>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</si>
  <si>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</si>
  <si>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</si>
  <si>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</si>
  <si>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</si>
  <si>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</si>
  <si>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</si>
  <si>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</si>
  <si>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</si>
  <si>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</si>
  <si>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</si>
  <si>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</si>
  <si>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</si>
  <si>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</si>
  <si>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</si>
  <si>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</si>
  <si>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</si>
  <si>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</si>
  <si>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</si>
  <si>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</si>
  <si>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</si>
  <si>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</si>
  <si>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</si>
  <si>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</si>
  <si>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</si>
  <si>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</si>
  <si>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</si>
  <si>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</si>
  <si>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</si>
  <si>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</si>
  <si>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</si>
  <si>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</si>
  <si>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</si>
  <si>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</si>
  <si>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</si>
  <si>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</si>
  <si>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</si>
  <si>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</si>
  <si>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</si>
  <si>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</si>
  <si>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</si>
  <si>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</si>
  <si>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</si>
  <si>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</si>
  <si>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</si>
  <si>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</si>
  <si>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</si>
  <si>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</si>
  <si>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</si>
  <si>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</si>
  <si>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</si>
  <si>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</si>
  <si>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</si>
  <si>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</si>
  <si>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</si>
  <si>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</si>
  <si>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</si>
  <si>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</si>
  <si>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</si>
  <si>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</si>
  <si>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</si>
  <si>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</si>
  <si>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</si>
  <si>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</si>
  <si>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</si>
  <si>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</si>
  <si>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</si>
  <si>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</si>
  <si>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</si>
  <si>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</si>
  <si>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</si>
  <si>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</si>
  <si>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</si>
  <si>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</si>
  <si>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</si>
  <si>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</si>
  <si>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</si>
  <si>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</si>
  <si>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</si>
  <si>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</si>
  <si>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</si>
  <si>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</si>
  <si>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</si>
  <si>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</si>
  <si>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</si>
  <si>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</si>
  <si>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</si>
  <si>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</si>
  <si>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</si>
  <si>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</si>
  <si>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</si>
  <si>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</si>
  <si>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</si>
  <si>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</si>
  <si>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</si>
  <si>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</si>
  <si>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</si>
  <si>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</si>
  <si>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</si>
  <si>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</si>
  <si>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</si>
  <si>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</si>
  <si>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</si>
  <si>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</si>
  <si>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</si>
  <si>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</si>
  <si>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</si>
  <si>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</si>
  <si>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</si>
  <si>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</si>
  <si>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</si>
  <si>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</si>
  <si>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</si>
  <si>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</si>
  <si>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</si>
  <si>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</si>
  <si>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</si>
  <si>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</si>
  <si>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</si>
  <si>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</si>
  <si>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</si>
  <si>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</si>
  <si>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</si>
  <si>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</si>
  <si>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</si>
  <si>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</si>
  <si>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</si>
  <si>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</si>
  <si>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</si>
  <si>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</si>
  <si>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</si>
  <si>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</si>
  <si>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</si>
  <si>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</si>
  <si>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</si>
  <si>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</si>
  <si>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</si>
  <si>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</si>
  <si>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</si>
  <si>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</si>
  <si>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</si>
  <si>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</si>
  <si>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</si>
  <si>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</si>
  <si>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</si>
  <si>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</si>
  <si>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</si>
  <si>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</si>
  <si>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</si>
  <si>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</si>
  <si>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</si>
  <si>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</si>
  <si>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</si>
  <si>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</si>
  <si>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</si>
  <si>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</si>
  <si>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</si>
  <si>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</si>
  <si>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</si>
  <si>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</si>
  <si>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</si>
  <si>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</si>
  <si>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</si>
  <si>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</si>
  <si>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</si>
  <si>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</si>
  <si>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</si>
  <si>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</si>
  <si>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</si>
  <si>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</si>
  <si>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</si>
  <si>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</si>
  <si>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</si>
  <si>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</si>
  <si>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</si>
  <si>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</si>
  <si>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</si>
  <si>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</si>
  <si>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</si>
  <si>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</si>
  <si>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</si>
  <si>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</si>
  <si>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</si>
  <si>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</si>
  <si>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</si>
  <si>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</si>
  <si>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</si>
  <si>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</si>
  <si>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</si>
  <si>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</si>
  <si>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</si>
  <si>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</si>
  <si>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</si>
  <si>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</si>
  <si>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</si>
  <si>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</si>
  <si>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</si>
  <si>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</si>
  <si>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</si>
  <si>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</si>
  <si>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</si>
  <si>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</si>
  <si>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</si>
  <si>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</si>
  <si>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</si>
  <si>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</si>
  <si>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</si>
  <si>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</si>
  <si>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</si>
  <si>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</si>
  <si>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</si>
  <si>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</si>
  <si>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</si>
  <si>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</si>
  <si>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</si>
  <si>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</si>
  <si>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</si>
  <si>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</si>
  <si>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</si>
  <si>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</si>
  <si>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</si>
  <si>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</si>
  <si>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</si>
  <si>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</si>
  <si>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</si>
  <si>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</si>
  <si>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</si>
  <si>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</si>
  <si>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</si>
  <si>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</si>
  <si>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</si>
  <si>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</si>
  <si>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</si>
  <si>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</si>
  <si>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</si>
  <si>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</si>
  <si>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</si>
  <si>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</si>
  <si>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</si>
  <si>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</si>
  <si>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</si>
  <si>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</si>
  <si>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</si>
  <si>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</si>
  <si>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</si>
  <si>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</si>
  <si>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</si>
  <si>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</si>
  <si>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</si>
  <si>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</si>
  <si>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</si>
  <si>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</si>
  <si>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</si>
  <si>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</si>
  <si>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</si>
  <si>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</si>
  <si>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</si>
  <si>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</si>
  <si>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</si>
  <si>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</si>
  <si>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</si>
  <si>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</si>
  <si>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</si>
  <si>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</si>
  <si>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</si>
  <si>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</si>
  <si>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</si>
  <si>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</si>
  <si>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</si>
  <si>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</si>
  <si>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</si>
  <si>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</si>
  <si>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</si>
  <si>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</si>
  <si>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</si>
  <si>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</si>
  <si>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</si>
  <si>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</si>
  <si>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</si>
  <si>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</si>
  <si>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</si>
  <si>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</si>
  <si>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</si>
  <si>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</si>
  <si>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</si>
  <si>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</si>
  <si>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</si>
  <si>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</si>
  <si>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</si>
  <si>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</si>
  <si>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</si>
  <si>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</si>
  <si>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</si>
  <si>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</si>
  <si>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</si>
  <si>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</si>
  <si>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</si>
  <si>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</si>
  <si>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</si>
  <si>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</si>
  <si>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</si>
  <si>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</si>
  <si>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</si>
  <si>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</si>
  <si>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</si>
  <si>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</si>
  <si>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</si>
  <si>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</si>
  <si>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</si>
  <si>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</si>
  <si>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</si>
  <si>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</si>
  <si>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</si>
  <si>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</si>
  <si>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</si>
  <si>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</si>
  <si>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</si>
  <si>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</si>
  <si>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</si>
  <si>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</si>
  <si>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</si>
  <si>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</si>
  <si>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</si>
  <si>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</si>
  <si>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</si>
  <si>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</si>
  <si>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</si>
  <si>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</si>
  <si>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</si>
  <si>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</si>
  <si>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</si>
  <si>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</si>
  <si>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</si>
  <si>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</si>
  <si>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</si>
  <si>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</si>
  <si>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</si>
  <si>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</si>
  <si>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</si>
  <si>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</si>
  <si>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</si>
  <si>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</si>
  <si>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</si>
  <si>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</si>
  <si>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</si>
  <si>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</si>
  <si>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</si>
  <si>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</si>
  <si>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</si>
  <si>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</si>
  <si>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</si>
  <si>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</si>
  <si>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</si>
  <si>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</si>
  <si>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</si>
  <si>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</si>
  <si>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</si>
  <si>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</si>
  <si>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</si>
  <si>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</si>
  <si>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</si>
  <si>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</si>
  <si>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</si>
  <si>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</si>
  <si>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</si>
  <si>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</si>
  <si>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</si>
  <si>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</si>
  <si>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</si>
  <si>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</si>
  <si>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</si>
  <si>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</si>
  <si>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</si>
  <si>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</si>
  <si>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</si>
  <si>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</si>
  <si>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</si>
  <si>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</si>
  <si>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</si>
  <si>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</si>
  <si>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</si>
  <si>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</si>
  <si>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</si>
  <si>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</si>
  <si>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</si>
  <si>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</si>
  <si>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</si>
  <si>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</si>
  <si>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</si>
  <si>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</si>
  <si>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</si>
  <si>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</si>
  <si>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</si>
  <si>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</si>
  <si>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</si>
  <si>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</si>
  <si>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</si>
  <si>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</si>
  <si>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</si>
  <si>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</si>
  <si>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</si>
  <si>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</si>
  <si>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</si>
  <si>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</si>
  <si>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</si>
  <si>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</si>
  <si>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</si>
  <si>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</si>
  <si>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</si>
  <si>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</si>
  <si>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</si>
  <si>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</si>
  <si>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</si>
  <si>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</si>
  <si>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</si>
  <si>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</si>
  <si>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</si>
  <si>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</si>
  <si>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</si>
  <si>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</si>
  <si>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</si>
  <si>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</si>
  <si>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</si>
  <si>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</si>
  <si>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</si>
  <si>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</si>
  <si>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</si>
  <si>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</si>
  <si>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</si>
  <si>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</si>
  <si>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</si>
  <si>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</si>
  <si>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</si>
  <si>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</si>
  <si>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</si>
  <si>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</si>
  <si>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</si>
  <si>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</si>
  <si>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</si>
  <si>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</si>
  <si>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</si>
  <si>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</si>
  <si>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</si>
  <si>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</si>
  <si>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</si>
  <si>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</si>
  <si>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</si>
  <si>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</si>
  <si>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</si>
  <si>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</si>
  <si>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</si>
  <si>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</si>
  <si>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</si>
  <si>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</si>
  <si>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</si>
  <si>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</si>
  <si>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</si>
  <si>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</si>
  <si>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</si>
  <si>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</si>
  <si>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</si>
  <si>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</si>
  <si>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</si>
  <si>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</si>
  <si>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</si>
  <si>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</si>
  <si>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</si>
  <si>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</si>
  <si>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</si>
  <si>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</si>
  <si>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</si>
  <si>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</si>
  <si>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</si>
  <si>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</si>
  <si>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</si>
  <si>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</si>
  <si>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</si>
  <si>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</si>
  <si>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</si>
  <si>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</si>
  <si>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</si>
  <si>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</si>
  <si>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</si>
  <si>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</si>
  <si>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</si>
  <si>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</si>
  <si>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</si>
  <si>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</si>
  <si>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</si>
  <si>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</si>
  <si>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</si>
  <si>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</si>
  <si>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</si>
  <si>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</si>
  <si>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</si>
  <si>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</si>
  <si>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</si>
  <si>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</si>
  <si>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</si>
  <si>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</si>
  <si>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</si>
  <si>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</si>
  <si>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</si>
  <si>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</si>
  <si>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</si>
  <si>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</si>
  <si>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</si>
  <si>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</si>
  <si>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</si>
  <si>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</si>
  <si>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</si>
  <si>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</si>
  <si>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</si>
  <si>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</si>
  <si>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</si>
  <si>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</si>
  <si>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</si>
  <si>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</si>
  <si>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</si>
  <si>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</si>
  <si>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</si>
  <si>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</si>
  <si>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</si>
  <si>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</si>
  <si>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</si>
  <si>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</si>
  <si>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</si>
  <si>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</si>
  <si>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</si>
  <si>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</si>
  <si>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</si>
  <si>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</si>
  <si>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</si>
  <si>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</si>
  <si>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</si>
  <si>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</si>
  <si>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</si>
  <si>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</si>
  <si>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</si>
  <si>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</si>
  <si>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</si>
  <si>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</si>
  <si>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</si>
  <si>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</si>
  <si>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</si>
  <si>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</si>
  <si>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</si>
  <si>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</si>
  <si>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</si>
  <si>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</si>
  <si>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</si>
  <si>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</si>
  <si>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</si>
  <si>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</si>
  <si>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</si>
  <si>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</si>
  <si>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</si>
  <si>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</si>
  <si>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</si>
  <si>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</si>
  <si>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</si>
  <si>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</si>
  <si>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</si>
  <si>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</si>
  <si>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</si>
  <si>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</si>
  <si>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</si>
  <si>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</si>
  <si>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</si>
  <si>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</si>
  <si>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</si>
  <si>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</si>
  <si>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</si>
  <si>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</si>
  <si>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</si>
  <si>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</si>
  <si>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</si>
  <si>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</si>
  <si>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</si>
  <si>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</si>
  <si>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</si>
  <si>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</si>
  <si>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</si>
  <si>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</si>
  <si>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</si>
  <si>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</si>
  <si>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</si>
  <si>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</si>
  <si>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</si>
  <si>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</si>
  <si>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</si>
  <si>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</si>
  <si>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</si>
  <si>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</si>
  <si>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</si>
  <si>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</si>
  <si>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</si>
  <si>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</si>
  <si>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</si>
  <si>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</si>
  <si>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</si>
  <si>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</si>
  <si>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</si>
  <si>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</si>
  <si>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</si>
  <si>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</si>
  <si>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</si>
  <si>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</si>
  <si>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</si>
  <si>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</si>
  <si>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</si>
  <si>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</si>
  <si>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</si>
  <si>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</si>
  <si>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</si>
  <si>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</si>
  <si>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</si>
  <si>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</si>
  <si>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</si>
  <si>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</si>
  <si>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</si>
  <si>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</si>
  <si>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</si>
  <si>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</si>
  <si>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</si>
  <si>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</si>
  <si>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</si>
  <si>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</si>
  <si>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</si>
  <si>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</si>
  <si>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</si>
  <si>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</si>
  <si>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</si>
  <si>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</si>
  <si>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</si>
  <si>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</si>
  <si>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</si>
  <si>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</si>
  <si>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</si>
  <si>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</si>
  <si>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</si>
  <si>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</si>
  <si>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</si>
  <si>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</si>
  <si>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</si>
  <si>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</si>
  <si>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</si>
  <si>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</si>
  <si>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</si>
  <si>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</si>
  <si>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</si>
  <si>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</si>
  <si>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</si>
  <si>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</si>
  <si>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</si>
  <si>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</si>
  <si>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</si>
  <si>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</si>
  <si>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</si>
  <si>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</si>
  <si>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</si>
  <si>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</si>
  <si>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</si>
  <si>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</si>
  <si>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</si>
  <si>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</si>
  <si>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</si>
  <si>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</si>
  <si>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</si>
  <si>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</si>
  <si>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</si>
  <si>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</si>
  <si>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</si>
  <si>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</si>
  <si>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</si>
  <si>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</si>
  <si>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</si>
  <si>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</si>
  <si>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</si>
  <si>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</si>
  <si>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</si>
  <si>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</si>
  <si>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</si>
  <si>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</si>
  <si>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</si>
  <si>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</si>
  <si>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</si>
  <si>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</si>
  <si>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</si>
  <si>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</si>
  <si>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</si>
  <si>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</si>
  <si>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</si>
  <si>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</si>
  <si>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</si>
  <si>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</si>
  <si>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</si>
  <si>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</si>
  <si>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</si>
  <si>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</si>
  <si>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</si>
  <si>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</si>
  <si>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</si>
  <si>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</si>
  <si>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</si>
  <si>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</si>
  <si>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</si>
  <si>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</si>
  <si>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</si>
  <si>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</si>
  <si>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</si>
  <si>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</si>
  <si>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</si>
  <si>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</si>
  <si>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</si>
  <si>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</si>
  <si>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</si>
  <si>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</si>
  <si>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</si>
  <si>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</si>
  <si>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</si>
  <si>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</si>
  <si>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</si>
  <si>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</si>
  <si>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</si>
  <si>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</si>
  <si>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</si>
  <si>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</si>
  <si>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</si>
  <si>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</si>
  <si>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</si>
  <si>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</si>
  <si>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</si>
  <si>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</si>
  <si>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</si>
  <si>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</si>
  <si>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</si>
  <si>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</si>
  <si>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</si>
  <si>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</si>
  <si>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</si>
  <si>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</si>
  <si>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</si>
  <si>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</si>
  <si>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</si>
  <si>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</si>
  <si>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</si>
  <si>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</si>
  <si>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</si>
  <si>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</si>
  <si>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</si>
  <si>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</si>
  <si>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</si>
  <si>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</si>
  <si>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</si>
  <si>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</si>
  <si>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</si>
  <si>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</si>
  <si>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</si>
  <si>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</si>
  <si>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</si>
  <si>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</si>
  <si>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</si>
  <si>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</si>
  <si>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</si>
  <si>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</si>
  <si>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</si>
  <si>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</si>
  <si>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</si>
  <si>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</si>
  <si>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</si>
  <si>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</si>
  <si>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</si>
  <si>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</si>
  <si>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</si>
  <si>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</si>
  <si>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</si>
  <si>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</si>
  <si>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</si>
  <si>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</si>
  <si>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</si>
  <si>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</si>
  <si>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</si>
  <si>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</si>
  <si>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</si>
  <si>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</si>
  <si>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</si>
  <si>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</si>
  <si>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</si>
  <si>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</si>
  <si>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</si>
  <si>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</si>
  <si>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</si>
  <si>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</si>
  <si>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</si>
  <si>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</si>
  <si>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</si>
  <si>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</si>
  <si>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</si>
  <si>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</si>
  <si>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</si>
  <si>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</si>
  <si>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</si>
  <si>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</si>
  <si>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</si>
  <si>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</si>
  <si>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</si>
  <si>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</si>
  <si>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</si>
  <si>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</si>
  <si>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</si>
  <si>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</si>
  <si>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</si>
  <si>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</si>
  <si>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</si>
  <si>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</si>
  <si>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</si>
  <si>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</si>
  <si>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</si>
  <si>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</si>
  <si>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</si>
  <si>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</si>
  <si>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</si>
  <si>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</si>
  <si>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</si>
  <si>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</si>
  <si>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</si>
  <si>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</si>
  <si>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</si>
  <si>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</si>
  <si>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</si>
  <si>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</si>
  <si>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</si>
  <si>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</si>
  <si>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</si>
  <si>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</si>
  <si>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</si>
  <si>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</si>
  <si>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</si>
  <si>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</si>
  <si>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</si>
  <si>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</si>
  <si>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</si>
  <si>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</si>
  <si>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</si>
  <si>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</si>
  <si>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</si>
  <si>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</si>
  <si>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</si>
  <si>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</si>
  <si>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</si>
  <si>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</si>
  <si>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</si>
  <si>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</si>
  <si>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</si>
  <si>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</si>
  <si>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</si>
  <si>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</si>
  <si>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</si>
  <si>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</si>
  <si>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</si>
  <si>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</si>
  <si>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</si>
  <si>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</si>
  <si>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</si>
  <si>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</si>
  <si>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</si>
  <si>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</si>
  <si>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</si>
  <si>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</si>
  <si>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</si>
  <si>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</si>
  <si>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</si>
  <si>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</si>
  <si>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</si>
  <si>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</si>
  <si>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</si>
  <si>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</si>
  <si>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</si>
  <si>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</si>
  <si>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</si>
  <si>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</si>
  <si>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</si>
  <si>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</si>
  <si>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</si>
  <si>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</si>
  <si>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</si>
  <si>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</si>
  <si>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</si>
  <si>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</si>
  <si>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</si>
  <si>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</si>
  <si>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</si>
  <si>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</si>
  <si>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</si>
  <si>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</si>
  <si>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</si>
  <si>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</si>
  <si>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</si>
  <si>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</si>
  <si>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</si>
  <si>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</si>
  <si>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</si>
  <si>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</si>
  <si>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</si>
  <si>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</si>
  <si>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</si>
  <si>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</si>
  <si>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</si>
  <si>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</si>
  <si>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</si>
  <si>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</si>
  <si>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</si>
  <si>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</si>
  <si>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</si>
  <si>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</si>
  <si>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</si>
  <si>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</si>
  <si>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</si>
  <si>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</si>
  <si>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</si>
  <si>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</si>
  <si>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</si>
  <si>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</si>
  <si>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</si>
  <si>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</si>
  <si>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</si>
  <si>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</si>
  <si>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</si>
  <si>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</si>
  <si>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</si>
  <si>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</si>
  <si>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</si>
  <si>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</si>
  <si>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</si>
  <si>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</si>
  <si>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</si>
  <si>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</si>
  <si>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</si>
  <si>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</si>
  <si>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</si>
  <si>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</si>
  <si>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</si>
  <si>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</si>
  <si>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</si>
  <si>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</si>
  <si>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</si>
  <si>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</si>
  <si>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</si>
  <si>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</si>
  <si>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</si>
  <si>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</si>
  <si>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</si>
  <si>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</si>
  <si>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</si>
  <si>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</si>
  <si>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</si>
  <si>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</si>
  <si>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</si>
  <si>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</si>
  <si>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</si>
  <si>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</si>
  <si>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</si>
  <si>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</si>
  <si>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</si>
  <si>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</si>
  <si>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</si>
  <si>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</si>
  <si>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</si>
  <si>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</si>
  <si>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</si>
  <si>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</si>
  <si>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</si>
  <si>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</si>
  <si>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</si>
  <si>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</si>
  <si>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</si>
  <si>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</si>
  <si>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</si>
  <si>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</si>
  <si>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</si>
  <si>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</si>
  <si>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</si>
  <si>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</si>
  <si>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</si>
  <si>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</si>
  <si>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</si>
  <si>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</si>
  <si>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</si>
  <si>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</si>
  <si>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</si>
  <si>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</si>
  <si>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</si>
  <si>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</si>
  <si>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</si>
  <si>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</si>
  <si>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</si>
  <si>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</si>
  <si>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</si>
  <si>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</si>
  <si>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</si>
  <si>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</si>
  <si>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</si>
  <si>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</si>
  <si>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</si>
  <si>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</si>
  <si>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</si>
  <si>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</si>
  <si>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</si>
  <si>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</si>
  <si>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</si>
  <si>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</si>
  <si>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</si>
  <si>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</si>
  <si>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</si>
  <si>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</si>
  <si>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</si>
  <si>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</si>
  <si>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</si>
  <si>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</si>
  <si>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</si>
  <si>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</si>
  <si>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</si>
  <si>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</si>
  <si>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</si>
  <si>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</si>
  <si>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</si>
  <si>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</si>
  <si>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</si>
  <si>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</si>
  <si>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</si>
  <si>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</si>
  <si>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</si>
  <si>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</si>
  <si>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</si>
  <si>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</si>
  <si>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</si>
  <si>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</si>
  <si>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</si>
  <si>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</si>
  <si>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</si>
  <si>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</si>
  <si>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</si>
  <si>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</si>
  <si>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</si>
  <si>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</si>
  <si>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</si>
  <si>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</si>
  <si>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</si>
  <si>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</si>
  <si>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</si>
  <si>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</si>
  <si>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</si>
  <si>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</si>
  <si>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</si>
  <si>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</si>
  <si>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</si>
  <si>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</si>
  <si>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</si>
  <si>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</si>
  <si>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</si>
  <si>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</si>
  <si>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</si>
  <si>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</si>
  <si>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</si>
  <si>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</si>
  <si>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</si>
  <si>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</si>
  <si>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</si>
  <si>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</si>
  <si>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</si>
  <si>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</si>
  <si>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</si>
  <si>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</si>
  <si>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</si>
  <si>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</si>
  <si>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</si>
  <si>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</si>
  <si>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</si>
  <si>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</si>
  <si>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</si>
  <si>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</si>
  <si>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</si>
  <si>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</si>
  <si>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</si>
  <si>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</si>
  <si>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</si>
  <si>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</si>
  <si>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</si>
  <si>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</si>
  <si>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</si>
  <si>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</si>
  <si>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</si>
  <si>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</si>
  <si>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</si>
  <si>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</si>
  <si>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</si>
  <si>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</si>
  <si>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</si>
  <si>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</si>
  <si>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</si>
  <si>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</si>
  <si>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</si>
  <si>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</si>
  <si>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</si>
  <si>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</si>
  <si>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</si>
  <si>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</si>
  <si>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</si>
  <si>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</si>
  <si>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</si>
  <si>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</si>
  <si>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</si>
  <si>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</si>
  <si>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</si>
  <si>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</si>
  <si>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</si>
  <si>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</si>
  <si>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</si>
  <si>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</si>
  <si>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</si>
  <si>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</si>
  <si>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</si>
  <si>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</si>
  <si>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</si>
  <si>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</si>
  <si>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</si>
  <si>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</si>
  <si>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</si>
  <si>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</si>
  <si>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</si>
  <si>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</si>
  <si>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</si>
  <si>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</si>
  <si>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</si>
  <si>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</si>
  <si>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</si>
  <si>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</si>
  <si>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</si>
  <si>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</si>
  <si>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</si>
  <si>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</si>
  <si>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</si>
  <si>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</si>
  <si>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</si>
  <si>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</si>
  <si>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</si>
  <si>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</si>
  <si>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</si>
  <si>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</si>
  <si>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</si>
  <si>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</si>
  <si>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</si>
  <si>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</si>
  <si>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</si>
  <si>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</si>
  <si>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</si>
  <si>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</si>
  <si>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</si>
  <si>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</si>
  <si>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</si>
  <si>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</si>
  <si>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</si>
  <si>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</si>
  <si>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</si>
  <si>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</si>
  <si>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</si>
  <si>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</si>
  <si>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</si>
  <si>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</si>
  <si>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</si>
  <si>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</si>
  <si>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</si>
  <si>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</si>
  <si>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</si>
  <si>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</si>
  <si>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</si>
  <si>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</si>
  <si>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</si>
  <si>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</si>
  <si>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</si>
  <si>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</si>
  <si>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</si>
  <si>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</si>
  <si>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</si>
  <si>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</si>
  <si>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</si>
  <si>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</si>
  <si>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</si>
  <si>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</si>
  <si>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</si>
  <si>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</si>
  <si>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</si>
  <si>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</si>
  <si>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</si>
  <si>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</si>
  <si>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</si>
  <si>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</si>
  <si>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</si>
  <si>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</si>
  <si>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</si>
  <si>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</si>
  <si>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</si>
  <si>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</si>
  <si>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</si>
  <si>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</si>
  <si>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</si>
  <si>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</si>
  <si>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</si>
  <si>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</si>
  <si>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</si>
  <si>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</si>
  <si>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</si>
  <si>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</si>
  <si>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</si>
  <si>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</si>
  <si>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</si>
  <si>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</si>
  <si>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</si>
  <si>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</si>
  <si>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</si>
  <si>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</si>
  <si>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</si>
  <si>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</si>
  <si>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</si>
  <si>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</si>
  <si>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</si>
  <si>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</si>
  <si>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</si>
  <si>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</si>
  <si>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</si>
  <si>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</si>
  <si>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</si>
  <si>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</si>
  <si>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</si>
  <si>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</si>
  <si>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</si>
  <si>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</si>
  <si>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</si>
  <si>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</si>
  <si>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</si>
  <si>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</si>
  <si>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</si>
  <si>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</si>
  <si>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</si>
  <si>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</si>
  <si>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</si>
  <si>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</si>
  <si>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</si>
  <si>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</si>
  <si>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</si>
  <si>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</si>
  <si>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</si>
  <si>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</si>
  <si>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</si>
  <si>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</si>
  <si>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</si>
  <si>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</si>
  <si>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</si>
  <si>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</si>
  <si>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</si>
  <si>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</si>
  <si>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</si>
  <si>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</si>
  <si>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</si>
  <si>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</si>
  <si>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</si>
  <si>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</si>
  <si>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</si>
  <si>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</si>
  <si>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</si>
  <si>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</si>
  <si>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</si>
  <si>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</si>
  <si>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</si>
  <si>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</si>
  <si>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</si>
  <si>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</si>
  <si>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</si>
  <si>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</si>
  <si>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</si>
  <si>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</si>
  <si>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</si>
  <si>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</si>
  <si>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</si>
  <si>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</si>
  <si>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</si>
  <si>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</si>
  <si>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</si>
  <si>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</si>
  <si>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</si>
  <si>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</si>
  <si>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</si>
  <si>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</si>
  <si>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</si>
  <si>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</si>
  <si>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</si>
  <si>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</si>
  <si>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</si>
  <si>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</si>
  <si>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</si>
  <si>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</si>
  <si>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</si>
  <si>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</si>
  <si>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</si>
  <si>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</si>
  <si>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</si>
  <si>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</si>
  <si>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</si>
  <si>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</si>
  <si>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</si>
  <si>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</si>
  <si>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</si>
  <si>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</si>
  <si>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</si>
  <si>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</si>
  <si>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</si>
  <si>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</si>
  <si>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</si>
  <si>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</si>
  <si>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</si>
  <si>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</si>
  <si>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</si>
  <si>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</si>
  <si>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</si>
  <si>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</si>
  <si>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</si>
  <si>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</si>
  <si>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</si>
  <si>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</si>
  <si>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</si>
  <si>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</si>
  <si>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</si>
  <si>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</si>
  <si>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</si>
  <si>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</si>
  <si>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</si>
  <si>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</si>
  <si>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</si>
  <si>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</si>
  <si>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</si>
  <si>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</si>
  <si>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</si>
  <si>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</si>
  <si>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</si>
  <si>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</si>
  <si>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</si>
  <si>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</si>
  <si>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</si>
  <si>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</si>
  <si>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</si>
  <si>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</si>
  <si>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</si>
  <si>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</si>
  <si>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</si>
  <si>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</si>
  <si>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</si>
  <si>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</si>
  <si>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</si>
  <si>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</si>
  <si>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</si>
  <si>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</si>
  <si>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</si>
  <si>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</si>
  <si>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</si>
  <si>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</si>
  <si>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</si>
  <si>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</si>
  <si>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</si>
  <si>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</si>
  <si>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</si>
  <si>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</si>
  <si>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</si>
  <si>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</si>
  <si>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</si>
  <si>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</si>
  <si>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</si>
  <si>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</si>
  <si>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</si>
  <si>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</si>
  <si>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</si>
  <si>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</si>
  <si>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</si>
  <si>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</si>
  <si>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</si>
  <si>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</si>
  <si>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</si>
  <si>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</si>
  <si>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</si>
  <si>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</si>
  <si>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</si>
  <si>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</si>
  <si>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</si>
  <si>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</si>
  <si>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</si>
  <si>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</si>
  <si>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</si>
  <si>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</si>
  <si>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</si>
  <si>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</si>
  <si>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</si>
  <si>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</si>
  <si>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</si>
  <si>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</si>
  <si>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</si>
  <si>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</si>
  <si>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</si>
  <si>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</si>
  <si>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</si>
  <si>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</si>
  <si>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</si>
  <si>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</si>
  <si>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</si>
  <si>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</si>
  <si>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</si>
  <si>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</si>
  <si>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</si>
  <si>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</si>
  <si>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</si>
  <si>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</si>
  <si>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</si>
  <si>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</si>
  <si>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</si>
  <si>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</si>
  <si>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</si>
  <si>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</si>
  <si>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</si>
  <si>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</si>
  <si>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</si>
  <si>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</si>
  <si>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</si>
  <si>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</si>
  <si>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</si>
  <si>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</si>
  <si>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</si>
  <si>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</si>
  <si>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</si>
  <si>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</si>
  <si>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</si>
  <si>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</si>
  <si>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</si>
  <si>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</si>
  <si>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</si>
  <si>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</si>
  <si>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</si>
  <si>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</si>
  <si>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</si>
  <si>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</si>
  <si>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</si>
  <si>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</si>
  <si>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</si>
  <si>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</si>
  <si>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</si>
  <si>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</si>
  <si>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</si>
  <si>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</si>
  <si>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</si>
  <si>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</si>
  <si>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</si>
  <si>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</si>
  <si>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</si>
  <si>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</si>
  <si>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</si>
  <si>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</si>
  <si>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</si>
  <si>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</si>
  <si>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</si>
  <si>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</si>
  <si>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</si>
  <si>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</si>
  <si>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</si>
  <si>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</si>
  <si>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</si>
  <si>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</si>
  <si>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</si>
  <si>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</si>
  <si>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</si>
  <si>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</si>
  <si>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</si>
  <si>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</si>
  <si>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</si>
  <si>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</si>
  <si>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</si>
  <si>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</si>
  <si>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</si>
  <si>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</si>
  <si>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</si>
  <si>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</si>
  <si>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</si>
  <si>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</si>
  <si>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</si>
  <si>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</si>
  <si>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</si>
  <si>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</si>
  <si>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</si>
  <si>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</si>
  <si>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</si>
  <si>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</si>
  <si>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</si>
  <si>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</si>
  <si>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</si>
  <si>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</si>
  <si>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</si>
  <si>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</si>
  <si>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</si>
  <si>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</si>
  <si>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</si>
  <si>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</si>
  <si>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</si>
  <si>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</si>
  <si>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</si>
  <si>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</si>
  <si>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</si>
  <si>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</si>
  <si>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</si>
  <si>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</si>
  <si>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</si>
  <si>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</si>
  <si>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</si>
  <si>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</si>
  <si>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</si>
  <si>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</si>
  <si>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</si>
  <si>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</si>
  <si>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</si>
  <si>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</si>
  <si>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</si>
  <si>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</si>
  <si>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</si>
  <si>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</si>
  <si>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</si>
  <si>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</si>
  <si>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</si>
  <si>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</si>
  <si>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</si>
  <si>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</si>
  <si>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</si>
  <si>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</si>
  <si>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</si>
  <si>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</si>
  <si>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</si>
  <si>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</si>
  <si>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</si>
  <si>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</si>
  <si>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</si>
  <si>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</si>
  <si>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</si>
  <si>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</si>
  <si>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</si>
  <si>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</si>
  <si>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</si>
  <si>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</si>
  <si>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</si>
  <si>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</si>
  <si>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</si>
  <si>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</si>
  <si>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</si>
  <si>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</si>
  <si>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</si>
  <si>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</si>
  <si>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</si>
  <si>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</si>
  <si>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</si>
  <si>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</si>
  <si>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</si>
  <si>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</si>
  <si>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</si>
  <si>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</si>
  <si>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</si>
  <si>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</si>
  <si>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</si>
  <si>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</si>
  <si>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</si>
  <si>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</si>
  <si>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</si>
  <si>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</si>
  <si>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</si>
  <si>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</si>
  <si>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</si>
  <si>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</si>
  <si>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</si>
  <si>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</si>
  <si>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</si>
  <si>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</si>
  <si>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</si>
  <si>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</si>
  <si>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</si>
  <si>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</si>
  <si>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</si>
  <si>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</si>
  <si>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</si>
  <si>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</si>
  <si>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</si>
  <si>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</si>
  <si>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</si>
  <si>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</si>
  <si>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</si>
  <si>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</si>
  <si>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</si>
  <si>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</si>
  <si>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</si>
  <si>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</si>
  <si>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</si>
  <si>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</si>
  <si>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</si>
  <si>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</si>
  <si>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</si>
  <si>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</si>
  <si>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</si>
  <si>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</si>
  <si>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</si>
  <si>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</si>
  <si>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</si>
  <si>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</si>
  <si>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</si>
  <si>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</si>
  <si>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</si>
  <si>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</si>
  <si>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</si>
  <si>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</si>
  <si>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</si>
  <si>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</si>
  <si>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</si>
  <si>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</si>
  <si>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</si>
  <si>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</si>
  <si>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</si>
  <si>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</si>
  <si>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</si>
  <si>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</si>
  <si>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</si>
  <si>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</si>
  <si>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</si>
  <si>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</si>
  <si>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</si>
  <si>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</si>
  <si>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</si>
  <si>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</si>
  <si>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</si>
  <si>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</si>
  <si>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</si>
  <si>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</si>
  <si>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</si>
  <si>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</si>
  <si>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</si>
  <si>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</si>
  <si>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</si>
  <si>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</si>
  <si>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</si>
  <si>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</si>
  <si>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</si>
  <si>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</si>
  <si>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</si>
  <si>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</si>
  <si>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</si>
  <si>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</si>
  <si>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</si>
  <si>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</si>
  <si>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</si>
  <si>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</si>
  <si>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</si>
  <si>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</si>
  <si>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</si>
  <si>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</si>
  <si>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</si>
  <si>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</si>
  <si>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</si>
  <si>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</si>
  <si>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</si>
  <si>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</si>
  <si>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</si>
  <si>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</si>
  <si>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</si>
  <si>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</si>
  <si>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</si>
  <si>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</si>
  <si>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</si>
  <si>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</si>
  <si>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</si>
  <si>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</si>
  <si>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</si>
  <si>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</si>
  <si>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</si>
  <si>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</si>
  <si>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</si>
  <si>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</si>
  <si>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</si>
  <si>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</si>
  <si>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</si>
  <si>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</si>
  <si>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</si>
  <si>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</si>
  <si>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</si>
  <si>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</si>
  <si>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</si>
  <si>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</si>
  <si>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</si>
  <si>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</si>
  <si>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</si>
  <si>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</si>
  <si>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</si>
  <si>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</si>
  <si>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</si>
  <si>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</si>
  <si>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</si>
  <si>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</si>
  <si>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</si>
  <si>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</si>
  <si>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</si>
  <si>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</si>
  <si>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</si>
  <si>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</si>
  <si>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</si>
  <si>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</si>
  <si>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</si>
  <si>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</si>
  <si>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</si>
  <si>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</si>
  <si>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</si>
  <si>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</si>
  <si>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</si>
  <si>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</si>
  <si>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</si>
  <si>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</si>
  <si>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</si>
  <si>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</si>
  <si>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</si>
  <si>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</si>
  <si>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</si>
  <si>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</si>
  <si>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</si>
  <si>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</si>
  <si>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</si>
  <si>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</si>
  <si>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</si>
  <si>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</si>
  <si>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</si>
  <si>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</si>
  <si>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</si>
  <si>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</si>
  <si>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</si>
  <si>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</si>
  <si>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</si>
  <si>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</si>
  <si>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</si>
  <si>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</si>
  <si>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</si>
  <si>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</si>
  <si>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</si>
  <si>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</si>
  <si>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</si>
  <si>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</si>
  <si>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</si>
  <si>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</si>
  <si>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</si>
  <si>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</si>
  <si>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</si>
  <si>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</si>
  <si>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</si>
  <si>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</si>
  <si>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</si>
  <si>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</si>
  <si>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</si>
  <si>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</si>
  <si>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</si>
  <si>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</si>
  <si>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</si>
  <si>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</si>
  <si>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</si>
  <si>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</si>
  <si>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</si>
  <si>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</si>
  <si>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</si>
  <si>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</si>
  <si>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</si>
  <si>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</si>
  <si>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</si>
  <si>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</si>
  <si>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</si>
  <si>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</si>
  <si>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</si>
  <si>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</si>
  <si>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</si>
  <si>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</si>
  <si>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</si>
  <si>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</si>
  <si>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</si>
  <si>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</si>
  <si>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</si>
  <si>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</si>
  <si>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</si>
  <si>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</si>
  <si>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</si>
  <si>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</si>
  <si>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</si>
  <si>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</si>
  <si>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</si>
  <si>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</si>
  <si>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</si>
  <si>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</si>
  <si>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</si>
  <si>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</si>
  <si>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</si>
  <si>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</si>
  <si>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</si>
  <si>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</si>
  <si>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</si>
  <si>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</si>
  <si>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</si>
  <si>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</si>
  <si>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</si>
  <si>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</si>
  <si>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</si>
  <si>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</si>
  <si>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</si>
  <si>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</si>
  <si>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</si>
  <si>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</si>
  <si>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</si>
  <si>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</si>
  <si>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</si>
  <si>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</si>
  <si>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</si>
  <si>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</si>
  <si>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</si>
  <si>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</si>
  <si>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</si>
  <si>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</si>
  <si>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</si>
  <si>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</si>
  <si>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</si>
  <si>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</si>
  <si>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</si>
  <si>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</si>
  <si>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</si>
  <si>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</si>
  <si>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</si>
  <si>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</si>
  <si>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</si>
  <si>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</si>
  <si>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</si>
  <si>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</si>
  <si>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</si>
  <si>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</si>
  <si>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</si>
  <si>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</si>
  <si>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</si>
  <si>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</si>
  <si>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</si>
  <si>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</si>
  <si>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</si>
  <si>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</si>
  <si>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</si>
  <si>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</si>
  <si>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</si>
  <si>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</si>
  <si>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</si>
  <si>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</si>
  <si>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</si>
  <si>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</si>
  <si>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</si>
  <si>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</si>
  <si>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</si>
  <si>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</si>
  <si>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</si>
  <si>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</si>
  <si>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</si>
  <si>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</si>
  <si>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</si>
  <si>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</si>
  <si>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</si>
  <si>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</si>
  <si>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</si>
  <si>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</si>
  <si>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</si>
  <si>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</si>
  <si>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</si>
  <si>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</si>
  <si>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</si>
  <si>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</si>
  <si>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</si>
  <si>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</si>
  <si>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</si>
  <si>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</si>
  <si>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</si>
  <si>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</si>
  <si>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</si>
  <si>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</si>
  <si>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</si>
  <si>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</si>
  <si>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</si>
  <si>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</si>
  <si>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</si>
  <si>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</si>
  <si>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</si>
  <si>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</si>
  <si>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</si>
  <si>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</si>
  <si>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</si>
  <si>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</si>
  <si>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</si>
  <si>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</si>
  <si>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</si>
  <si>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</si>
  <si>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</si>
  <si>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</si>
  <si>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</si>
  <si>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</si>
  <si>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</si>
  <si>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</si>
  <si>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</si>
  <si>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</si>
  <si>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</si>
  <si>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</si>
  <si>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</si>
  <si>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</si>
  <si>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</si>
  <si>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</si>
  <si>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</si>
  <si>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</si>
  <si>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</si>
  <si>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</si>
  <si>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</si>
  <si>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</si>
  <si>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</si>
  <si>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</si>
  <si>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</si>
  <si>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</si>
  <si>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</si>
  <si>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</si>
  <si>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</si>
  <si>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</si>
  <si>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</si>
  <si>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</si>
  <si>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</si>
  <si>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</si>
  <si>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</si>
  <si>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</si>
  <si>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</si>
  <si>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</si>
  <si>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</si>
  <si>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</si>
  <si>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</si>
  <si>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</si>
  <si>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</si>
  <si>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</si>
  <si>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</si>
  <si>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</si>
  <si>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</si>
  <si>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</si>
  <si>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</si>
  <si>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</si>
  <si>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</si>
  <si>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</si>
  <si>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</si>
  <si>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</si>
  <si>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</si>
  <si>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</si>
  <si>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</si>
  <si>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</si>
  <si>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</si>
  <si>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</si>
  <si>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</si>
  <si>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</si>
  <si>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</si>
  <si>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</si>
  <si>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</si>
  <si>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</si>
  <si>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</si>
  <si>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</si>
  <si>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</si>
  <si>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</si>
  <si>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</si>
  <si>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</si>
  <si>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</si>
  <si>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</si>
  <si>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</si>
  <si>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</si>
  <si>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</si>
  <si>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</si>
  <si>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</si>
  <si>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</si>
  <si>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</si>
  <si>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</si>
  <si>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</si>
  <si>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</si>
  <si>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</si>
  <si>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</si>
  <si>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</si>
  <si>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</si>
  <si>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</si>
  <si>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</si>
  <si>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</si>
  <si>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</si>
  <si>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</si>
  <si>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</si>
  <si>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</si>
  <si>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</si>
  <si>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</si>
  <si>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</si>
  <si>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</si>
  <si>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</si>
  <si>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</si>
  <si>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</si>
  <si>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</si>
  <si>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</si>
  <si>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</si>
  <si>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</si>
  <si>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</si>
  <si>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</si>
  <si>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</si>
  <si>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</si>
  <si>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</si>
  <si>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</si>
  <si>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</si>
  <si>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</si>
  <si>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</si>
  <si>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</si>
  <si>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</si>
  <si>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</si>
  <si>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</si>
  <si>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</si>
  <si>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</si>
  <si>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</si>
  <si>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</si>
  <si>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</si>
  <si>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</si>
  <si>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</si>
  <si>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</si>
  <si>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</si>
  <si>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</si>
  <si>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</si>
  <si>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</si>
  <si>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</si>
  <si>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</si>
  <si>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</si>
  <si>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</si>
  <si>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</si>
  <si>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</si>
  <si>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</si>
  <si>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</si>
  <si>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</si>
  <si>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</si>
  <si>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</si>
  <si>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</si>
  <si>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</si>
  <si>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</si>
  <si>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</si>
  <si>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</si>
  <si>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</si>
  <si>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</si>
  <si>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</si>
  <si>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</si>
  <si>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</si>
  <si>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</si>
  <si>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</si>
  <si>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</si>
  <si>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</si>
  <si>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</si>
  <si>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</si>
  <si>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</si>
  <si>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</si>
  <si>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</si>
  <si>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</si>
  <si>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</si>
  <si>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</si>
  <si>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</si>
  <si>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</si>
  <si>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</si>
  <si>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</si>
  <si>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</si>
  <si>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</si>
  <si>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</si>
  <si>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</si>
  <si>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</si>
  <si>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</si>
  <si>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</si>
  <si>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</si>
  <si>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</si>
  <si>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</si>
  <si>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</si>
  <si>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</si>
  <si>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</si>
  <si>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</si>
  <si>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</si>
  <si>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</si>
  <si>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</si>
  <si>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</si>
  <si>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</si>
  <si>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</si>
  <si>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</si>
  <si>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</si>
  <si>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</si>
  <si>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</si>
  <si>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</si>
  <si>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</si>
  <si>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</si>
  <si>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</si>
  <si>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</si>
  <si>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</si>
  <si>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</si>
  <si>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</si>
  <si>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</si>
  <si>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</si>
  <si>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</si>
  <si>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</si>
  <si>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</si>
  <si>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</si>
  <si>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</si>
  <si>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</si>
  <si>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</si>
  <si>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</si>
  <si>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</si>
  <si>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</si>
  <si>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</si>
  <si>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</si>
  <si>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</si>
  <si>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</si>
  <si>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</si>
  <si>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</si>
  <si>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</si>
  <si>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</si>
  <si>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</si>
  <si>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</si>
  <si>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</si>
  <si>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</si>
  <si>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</si>
  <si>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</si>
  <si>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</si>
  <si>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</si>
  <si>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</si>
  <si>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</si>
  <si>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</si>
  <si>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</si>
  <si>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</si>
  <si>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</si>
  <si>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</si>
  <si>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</si>
  <si>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</si>
  <si>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</si>
  <si>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</si>
  <si>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</si>
  <si>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</si>
  <si>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</si>
  <si>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</si>
  <si>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</si>
  <si>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</si>
  <si>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</si>
  <si>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</si>
  <si>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</si>
  <si>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</si>
  <si>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</si>
  <si>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</si>
  <si>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</si>
  <si>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</si>
  <si>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</si>
  <si>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</si>
  <si>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</si>
  <si>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</si>
  <si>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</si>
  <si>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</si>
  <si>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</si>
  <si>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</si>
  <si>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</si>
  <si>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</si>
  <si>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</si>
  <si>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</si>
  <si>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</si>
  <si>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</si>
  <si>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</si>
  <si>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</si>
  <si>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</si>
  <si>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</si>
  <si>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</si>
  <si>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</si>
  <si>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</si>
  <si>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</si>
  <si>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</si>
  <si>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</si>
  <si>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</si>
  <si>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</si>
  <si>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</si>
  <si>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</si>
  <si>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</si>
  <si>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</si>
  <si>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</si>
  <si>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</si>
  <si>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</si>
  <si>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</si>
  <si>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</si>
  <si>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</si>
  <si>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</si>
  <si>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</si>
  <si>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</si>
  <si>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</si>
  <si>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</si>
  <si>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</si>
  <si>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</si>
  <si>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</si>
  <si>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</si>
  <si>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</si>
  <si>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</si>
  <si>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</si>
  <si>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</si>
  <si>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</si>
  <si>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</si>
  <si>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</si>
  <si>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</si>
  <si>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</si>
  <si>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</si>
  <si>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</si>
  <si>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</si>
  <si>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</si>
  <si>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</si>
  <si>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</si>
  <si>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</si>
  <si>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</si>
  <si>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</si>
  <si>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</si>
  <si>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</si>
  <si>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</si>
  <si>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</si>
  <si>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</si>
  <si>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</si>
  <si>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</si>
  <si>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</si>
  <si>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</si>
  <si>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</si>
  <si>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</si>
  <si>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</si>
  <si>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</si>
  <si>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</si>
  <si>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</si>
  <si>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</si>
  <si>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</si>
  <si>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</si>
  <si>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</si>
  <si>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</si>
  <si>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</si>
  <si>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</si>
  <si>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</si>
  <si>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</si>
  <si>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</si>
  <si>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</si>
  <si>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</si>
  <si>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</si>
  <si>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</si>
  <si>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</si>
  <si>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</si>
  <si>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</si>
  <si>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</si>
  <si>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</si>
  <si>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</si>
  <si>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</si>
  <si>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</si>
  <si>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</si>
  <si>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</si>
  <si>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</si>
  <si>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</si>
  <si>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</si>
  <si>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</si>
  <si>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</si>
  <si>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</si>
  <si>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</si>
  <si>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</si>
  <si>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</si>
  <si>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</si>
  <si>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</si>
  <si>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</si>
  <si>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</si>
  <si>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</si>
  <si>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</si>
  <si>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</si>
  <si>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</si>
  <si>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</si>
  <si>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</si>
  <si>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</si>
  <si>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</si>
  <si>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</si>
  <si>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</si>
  <si>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</si>
  <si>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</si>
  <si>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</si>
  <si>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</si>
  <si>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</si>
  <si>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</si>
  <si>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</si>
  <si>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</si>
  <si>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</si>
  <si>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</si>
  <si>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</si>
  <si>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</si>
  <si>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</si>
  <si>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</si>
  <si>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</si>
  <si>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</si>
  <si>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</si>
  <si>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</si>
  <si>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</si>
  <si>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</si>
  <si>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</si>
  <si>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</si>
  <si>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</si>
  <si>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</si>
  <si>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</si>
  <si>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</si>
  <si>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</si>
  <si>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</si>
  <si>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</si>
  <si>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</si>
  <si>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</si>
  <si>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</si>
  <si>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</si>
  <si>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</si>
  <si>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</si>
  <si>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</si>
  <si>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</si>
  <si>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</si>
  <si>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</si>
  <si>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</si>
  <si>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</si>
  <si>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</si>
  <si>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</si>
  <si>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</si>
  <si>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</si>
  <si>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</si>
  <si>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</si>
  <si>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</si>
  <si>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</si>
  <si>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</si>
  <si>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</si>
  <si>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</si>
  <si>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</si>
  <si>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</si>
  <si>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</si>
  <si>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</si>
  <si>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</si>
  <si>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</si>
  <si>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</si>
  <si>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</si>
  <si>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</si>
  <si>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</si>
  <si>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</si>
  <si>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</si>
  <si>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</si>
  <si>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</si>
  <si>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</si>
  <si>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</si>
  <si>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</si>
  <si>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</si>
  <si>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</si>
  <si>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</si>
  <si>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</si>
  <si>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</si>
  <si>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</si>
  <si>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</si>
  <si>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</si>
  <si>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</si>
  <si>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</si>
  <si>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</si>
  <si>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</si>
  <si>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</si>
  <si>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</si>
  <si>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</si>
  <si>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</si>
  <si>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</si>
  <si>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</si>
  <si>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</si>
  <si>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</si>
  <si>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</si>
  <si>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</si>
  <si>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</si>
  <si>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</si>
  <si>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</si>
  <si>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</si>
  <si>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</si>
  <si>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</si>
  <si>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</si>
  <si>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</si>
  <si>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</si>
  <si>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</si>
  <si>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</si>
  <si>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</si>
  <si>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</si>
  <si>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</si>
  <si>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</si>
  <si>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</si>
  <si>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</si>
  <si>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</si>
  <si>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</si>
  <si>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</si>
  <si>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</si>
  <si>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</si>
  <si>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</si>
  <si>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</si>
  <si>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</si>
  <si>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</si>
  <si>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</si>
  <si>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</si>
  <si>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</si>
  <si>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</si>
  <si>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</si>
  <si>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</si>
  <si>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</si>
  <si>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</si>
  <si>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</si>
  <si>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</si>
  <si>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</si>
  <si>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</si>
  <si>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</si>
  <si>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</si>
  <si>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</si>
  <si>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</si>
  <si>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</si>
  <si>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</si>
  <si>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</si>
  <si>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</si>
  <si>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</si>
  <si>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</si>
  <si>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</si>
  <si>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</si>
  <si>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</si>
  <si>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</si>
  <si>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</si>
  <si>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</si>
  <si>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</si>
  <si>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</si>
  <si>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</si>
  <si>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</si>
  <si>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</si>
  <si>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</si>
  <si>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</si>
  <si>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</si>
  <si>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</si>
  <si>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</si>
  <si>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</si>
  <si>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</si>
  <si>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</si>
  <si>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</si>
  <si>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</si>
  <si>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</si>
  <si>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</si>
  <si>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</si>
  <si>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</si>
  <si>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</si>
  <si>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</si>
  <si>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</si>
  <si>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</si>
  <si>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</si>
  <si>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</si>
  <si>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</si>
  <si>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</si>
  <si>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</si>
  <si>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</si>
  <si>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</si>
  <si>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</si>
  <si>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</si>
  <si>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</si>
  <si>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</si>
  <si>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</si>
  <si>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</si>
  <si>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</si>
  <si>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</si>
  <si>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</si>
  <si>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</si>
  <si>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</si>
  <si>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</si>
  <si>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</si>
  <si>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</si>
  <si>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</si>
  <si>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</si>
  <si>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</si>
  <si>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</si>
  <si>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</si>
  <si>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</si>
  <si>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</si>
  <si>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</si>
  <si>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</si>
  <si>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</si>
  <si>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</si>
  <si>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</si>
  <si>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</si>
  <si>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</si>
  <si>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</si>
  <si>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</si>
  <si>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</si>
  <si>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</si>
  <si>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</si>
  <si>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</si>
  <si>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</si>
  <si>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</si>
  <si>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</si>
  <si>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</si>
  <si>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</si>
  <si>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</si>
  <si>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</si>
  <si>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</si>
  <si>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</si>
  <si>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</si>
  <si>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</si>
  <si>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</si>
  <si>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</si>
  <si>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</si>
  <si>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</si>
  <si>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</si>
  <si>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</si>
  <si>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</si>
  <si>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</si>
  <si>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</si>
  <si>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</si>
  <si>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</si>
  <si>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</si>
  <si>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</si>
  <si>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</si>
  <si>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</si>
  <si>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</si>
  <si>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</si>
  <si>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</si>
  <si>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</si>
  <si>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</si>
  <si>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</si>
  <si>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</si>
  <si>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</si>
  <si>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</si>
  <si>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</si>
  <si>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</si>
  <si>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</si>
  <si>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</si>
  <si>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</si>
  <si>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</si>
  <si>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</si>
  <si>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</si>
  <si>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</si>
  <si>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</si>
  <si>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</si>
  <si>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</si>
  <si>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</si>
  <si>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</si>
  <si>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</si>
  <si>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</si>
  <si>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</si>
  <si>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</si>
  <si>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</si>
  <si>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</si>
  <si>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</si>
  <si>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</si>
  <si>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</si>
  <si>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</si>
  <si>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</si>
  <si>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</si>
  <si>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</si>
  <si>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</si>
  <si>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</si>
  <si>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</si>
  <si>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</si>
  <si>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</si>
  <si>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</si>
  <si>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</si>
  <si>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</si>
  <si>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</si>
  <si>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</si>
  <si>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</si>
  <si>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</si>
  <si>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</si>
  <si>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</si>
  <si>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</si>
  <si>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</si>
  <si>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</si>
  <si>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</si>
  <si>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</si>
  <si>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</si>
  <si>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</si>
  <si>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</si>
  <si>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</si>
  <si>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</si>
  <si>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</si>
  <si>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</si>
  <si>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</si>
  <si>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</si>
  <si>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</si>
  <si>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</si>
  <si>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</si>
  <si>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</si>
  <si>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</si>
  <si>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</si>
  <si>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</si>
  <si>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</si>
  <si>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</si>
  <si>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</si>
  <si>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</si>
  <si>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</si>
  <si>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</si>
  <si>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</si>
  <si>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</si>
  <si>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</si>
  <si>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</si>
  <si>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</si>
  <si>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</si>
  <si>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</si>
  <si>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</si>
  <si>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</si>
  <si>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</si>
  <si>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</si>
  <si>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</si>
  <si>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</si>
  <si>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</si>
  <si>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</si>
  <si>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</si>
  <si>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</si>
  <si>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</si>
  <si>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</si>
  <si>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</si>
  <si>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</si>
  <si>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</si>
  <si>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</si>
  <si>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</si>
  <si>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</si>
  <si>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</si>
  <si>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</si>
  <si>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</si>
  <si>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</si>
  <si>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</si>
  <si>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</si>
  <si>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</si>
  <si>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</si>
  <si>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</si>
  <si>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</si>
  <si>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</si>
  <si>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</si>
  <si>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</si>
  <si>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</si>
  <si>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</si>
  <si>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</si>
  <si>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</si>
  <si>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</si>
  <si>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</si>
  <si>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</si>
  <si>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</si>
  <si>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</si>
  <si>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</si>
  <si>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</si>
  <si>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</si>
  <si>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</si>
  <si>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</si>
  <si>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</si>
  <si>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</si>
  <si>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</si>
  <si>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</si>
  <si>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</si>
  <si>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</si>
  <si>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</si>
  <si>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</si>
  <si>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</si>
  <si>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</si>
  <si>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</si>
  <si>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</si>
  <si>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</si>
  <si>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</si>
  <si>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</si>
  <si>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</si>
  <si>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</si>
  <si>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</si>
  <si>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</si>
  <si>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</si>
  <si>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</si>
  <si>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</si>
  <si>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</si>
  <si>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</si>
  <si>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</si>
  <si>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</si>
  <si>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</si>
  <si>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</si>
  <si>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</si>
  <si>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</si>
  <si>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</si>
  <si>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</si>
  <si>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</si>
  <si>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</si>
  <si>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</si>
  <si>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</si>
  <si>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</si>
  <si>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</si>
  <si>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</si>
  <si>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</si>
  <si>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</si>
  <si>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</si>
  <si>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</si>
  <si>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</si>
  <si>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</si>
  <si>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</si>
  <si>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</si>
  <si>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</si>
  <si>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</si>
  <si>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</si>
  <si>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</si>
  <si>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</si>
  <si>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</si>
  <si>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</si>
  <si>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</si>
  <si>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</si>
  <si>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</si>
  <si>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</si>
  <si>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</si>
  <si>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</si>
  <si>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</si>
  <si>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</si>
  <si>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</si>
  <si>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</si>
  <si>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</si>
  <si>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</si>
  <si>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</si>
  <si>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</si>
  <si>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</si>
  <si>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</si>
  <si>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</si>
  <si>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</si>
  <si>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</si>
  <si>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</si>
  <si>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</si>
  <si>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</si>
  <si>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</si>
  <si>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</si>
  <si>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</si>
  <si>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</si>
  <si>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</si>
  <si>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</si>
  <si>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</si>
  <si>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</si>
  <si>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</si>
  <si>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</si>
  <si>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</si>
  <si>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</si>
  <si>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</si>
  <si>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</si>
  <si>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</si>
  <si>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</si>
  <si>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</si>
  <si>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</si>
  <si>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</si>
  <si>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</si>
  <si>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</si>
  <si>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</si>
  <si>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</si>
  <si>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</si>
  <si>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</si>
  <si>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</si>
  <si>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</si>
  <si>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</si>
  <si>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</si>
  <si>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</si>
  <si>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</si>
  <si>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</si>
  <si>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</si>
  <si>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</si>
  <si>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</si>
  <si>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</si>
  <si>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</si>
  <si>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</si>
  <si>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</si>
  <si>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</si>
  <si>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</si>
  <si>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</si>
  <si>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</si>
  <si>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</si>
  <si>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</si>
  <si>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</si>
  <si>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</si>
  <si>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</si>
  <si>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</si>
  <si>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</si>
  <si>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</si>
  <si>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</si>
  <si>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</si>
  <si>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</si>
  <si>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</si>
  <si>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</si>
  <si>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</si>
  <si>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</si>
  <si>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</si>
  <si>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</si>
  <si>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</si>
  <si>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</si>
  <si>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</si>
  <si>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</si>
  <si>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</si>
  <si>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</si>
  <si>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</si>
  <si>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</si>
  <si>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</si>
  <si>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</si>
  <si>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</si>
  <si>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</si>
  <si>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</si>
  <si>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</si>
  <si>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</si>
  <si>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</si>
  <si>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</si>
  <si>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</si>
  <si>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</si>
  <si>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</si>
  <si>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</si>
  <si>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</si>
  <si>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</si>
  <si>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</si>
  <si>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</si>
  <si>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</si>
  <si>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</si>
  <si>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</si>
  <si>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</si>
  <si>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</si>
  <si>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</si>
  <si>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</si>
  <si>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</si>
  <si>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</si>
  <si>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</si>
  <si>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</si>
  <si>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</si>
  <si>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</si>
  <si>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</si>
  <si>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</si>
  <si>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</si>
  <si>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</si>
  <si>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</si>
  <si>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</si>
  <si>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</si>
  <si>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</si>
  <si>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</si>
  <si>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</si>
  <si>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</si>
  <si>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</si>
  <si>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</si>
  <si>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</si>
  <si>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</si>
  <si>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</si>
  <si>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</si>
  <si>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</si>
  <si>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</si>
  <si>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</si>
  <si>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</si>
  <si>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</si>
  <si>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</si>
  <si>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</si>
  <si>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</si>
  <si>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</si>
  <si>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</si>
  <si>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</si>
  <si>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</si>
  <si>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</si>
  <si>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</si>
  <si>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</si>
  <si>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</si>
  <si>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</si>
  <si>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</si>
  <si>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</si>
  <si>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</si>
  <si>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</si>
  <si>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</si>
  <si>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</si>
  <si>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</si>
  <si>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</si>
  <si>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</si>
  <si>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</si>
  <si>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</si>
  <si>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</si>
  <si>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</si>
  <si>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</si>
  <si>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</si>
  <si>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</si>
  <si>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</si>
  <si>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</si>
  <si>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</si>
  <si>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</si>
  <si>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</si>
  <si>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</si>
  <si>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</si>
  <si>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</si>
  <si>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</si>
  <si>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</si>
  <si>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</si>
  <si>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</si>
  <si>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</si>
  <si>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</si>
  <si>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</si>
  <si>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</si>
  <si>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</si>
  <si>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</si>
  <si>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</si>
  <si>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</si>
  <si>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</si>
  <si>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</si>
  <si>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</si>
  <si>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</si>
  <si>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</si>
  <si>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</si>
  <si>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</si>
  <si>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</si>
  <si>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</si>
  <si>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</si>
  <si>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</si>
  <si>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</si>
  <si>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</si>
  <si>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</si>
  <si>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</si>
  <si>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</si>
  <si>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</si>
  <si>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</si>
  <si>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</si>
  <si>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</si>
  <si>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</si>
  <si>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</si>
  <si>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</si>
  <si>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</si>
  <si>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</si>
  <si>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</si>
  <si>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</si>
  <si>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</si>
  <si>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</si>
  <si>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</si>
  <si>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</si>
  <si>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</si>
  <si>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</si>
  <si>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</si>
  <si>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</si>
  <si>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</si>
  <si>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</si>
  <si>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</si>
  <si>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</si>
  <si>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</si>
  <si>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</si>
  <si>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</si>
  <si>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</si>
  <si>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</si>
  <si>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</si>
  <si>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</si>
  <si>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</si>
  <si>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</si>
  <si>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</si>
  <si>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</si>
  <si>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</si>
  <si>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</si>
  <si>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</si>
  <si>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</si>
  <si>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</si>
  <si>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</si>
  <si>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</si>
  <si>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</si>
  <si>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</si>
  <si>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</si>
  <si>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</si>
  <si>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</si>
  <si>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</si>
  <si>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</si>
  <si>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</si>
  <si>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</si>
  <si>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</si>
  <si>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</si>
  <si>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</si>
  <si>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</si>
  <si>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</si>
  <si>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</si>
  <si>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</si>
  <si>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</si>
  <si>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</si>
  <si>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</si>
  <si>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</si>
  <si>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</si>
  <si>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</si>
  <si>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</si>
  <si>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</si>
  <si>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</si>
  <si>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</si>
  <si>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</si>
  <si>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</si>
  <si>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</si>
  <si>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</si>
  <si>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</si>
  <si>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</si>
  <si>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</si>
  <si>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</si>
  <si>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</si>
  <si>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</si>
  <si>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</si>
  <si>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</si>
  <si>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</si>
  <si>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</si>
  <si>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</si>
  <si>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</si>
  <si>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</si>
  <si>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</si>
  <si>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</si>
  <si>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</si>
  <si>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</si>
  <si>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</si>
  <si>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</si>
  <si>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</si>
  <si>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</si>
  <si>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</si>
  <si>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</si>
  <si>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</si>
  <si>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</si>
  <si>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</si>
  <si>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</si>
  <si>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</si>
  <si>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</si>
  <si>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</si>
  <si>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</si>
  <si>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</si>
  <si>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</si>
  <si>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</si>
  <si>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</si>
  <si>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</si>
  <si>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</si>
  <si>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</si>
  <si>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</si>
  <si>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</si>
  <si>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</si>
  <si>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</si>
  <si>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</si>
  <si>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</si>
  <si>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</si>
  <si>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</si>
  <si>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</si>
  <si>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</si>
  <si>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</si>
  <si>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</si>
  <si>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</si>
  <si>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</si>
  <si>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</si>
  <si>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</si>
  <si>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</si>
  <si>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</si>
  <si>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</si>
  <si>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</si>
  <si>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</si>
  <si>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</si>
  <si>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</si>
  <si>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</si>
  <si>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</si>
  <si>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</si>
  <si>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</si>
  <si>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</si>
  <si>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</si>
  <si>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</si>
  <si>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</si>
  <si>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</si>
  <si>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</si>
  <si>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</si>
  <si>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</si>
  <si>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</si>
  <si>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</si>
  <si>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</si>
  <si>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</si>
  <si>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</si>
  <si>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</si>
  <si>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</si>
  <si>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</si>
  <si>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</si>
  <si>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</si>
  <si>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</si>
  <si>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</si>
  <si>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</si>
  <si>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</si>
  <si>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</si>
  <si>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</si>
  <si>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</si>
  <si>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</si>
  <si>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</si>
  <si>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</si>
  <si>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</si>
  <si>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</si>
  <si>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</si>
  <si>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</si>
  <si>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</si>
  <si>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</si>
  <si>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</si>
  <si>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</si>
  <si>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</si>
  <si>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</si>
  <si>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</si>
  <si>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</si>
  <si>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</si>
  <si>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</si>
  <si>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</si>
  <si>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</si>
  <si>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</si>
  <si>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</si>
  <si>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</si>
  <si>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</si>
  <si>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</si>
  <si>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</si>
  <si>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</si>
  <si>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</si>
  <si>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</si>
  <si>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</si>
  <si>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</si>
  <si>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</si>
  <si>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</si>
  <si>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</si>
  <si>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</si>
  <si>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</si>
  <si>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</si>
  <si>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</si>
  <si>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</si>
  <si>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</si>
  <si>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</si>
  <si>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</si>
  <si>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</si>
  <si>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</si>
  <si>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</si>
  <si>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</si>
  <si>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</si>
  <si>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</si>
  <si>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</si>
  <si>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</si>
  <si>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</si>
  <si>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</si>
  <si>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</si>
  <si>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</si>
  <si>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</si>
  <si>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</si>
  <si>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</si>
  <si>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</si>
  <si>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</si>
  <si>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</si>
  <si>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</si>
  <si>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</si>
  <si>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</si>
  <si>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</si>
  <si>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</si>
  <si>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</si>
  <si>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</si>
  <si>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</si>
  <si>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</si>
  <si>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</si>
  <si>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</si>
  <si>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</si>
  <si>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</si>
  <si>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</si>
  <si>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</si>
  <si>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</si>
  <si>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</si>
  <si>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</si>
  <si>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</si>
  <si>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</si>
  <si>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</si>
  <si>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</si>
  <si>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</si>
  <si>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</si>
  <si>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</si>
  <si>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</si>
  <si>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</si>
  <si>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</si>
  <si>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</si>
  <si>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</si>
  <si>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</si>
  <si>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</si>
  <si>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</si>
  <si>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</si>
  <si>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</si>
  <si>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</si>
  <si>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</si>
  <si>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</si>
  <si>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</si>
  <si>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</si>
  <si>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</si>
  <si>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</si>
  <si>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</si>
  <si>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</si>
  <si>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</si>
  <si>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</si>
  <si>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</si>
  <si>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</si>
  <si>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</si>
  <si>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</si>
  <si>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</si>
  <si>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</si>
  <si>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</si>
  <si>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</si>
  <si>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</si>
  <si>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</si>
  <si>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</si>
  <si>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</si>
  <si>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</si>
  <si>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</si>
  <si>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</si>
  <si>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</si>
  <si>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</si>
  <si>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</si>
  <si>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</si>
  <si>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</si>
  <si>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</si>
  <si>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</si>
  <si>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</si>
  <si>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</si>
  <si>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</si>
  <si>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</si>
  <si>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</si>
  <si>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</si>
  <si>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</si>
  <si>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</si>
  <si>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</si>
  <si>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</si>
  <si>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</si>
  <si>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</si>
  <si>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</si>
  <si>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</si>
  <si>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</si>
  <si>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</si>
  <si>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</si>
  <si>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</si>
  <si>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</si>
  <si>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</si>
  <si>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</si>
  <si>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</si>
  <si>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</si>
  <si>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</si>
  <si>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</si>
  <si>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</si>
  <si>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</si>
  <si>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</si>
  <si>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</si>
  <si>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</si>
  <si>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</si>
  <si>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</si>
  <si>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</si>
  <si>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</si>
  <si>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</si>
  <si>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</si>
  <si>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</si>
  <si>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</si>
  <si>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</si>
  <si>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</si>
  <si>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</si>
  <si>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</si>
  <si>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</si>
  <si>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</si>
  <si>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</si>
  <si>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</si>
  <si>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</si>
  <si>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</si>
  <si>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</si>
  <si>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</si>
  <si>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</si>
  <si>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</si>
  <si>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</si>
  <si>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</si>
  <si>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</si>
  <si>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</si>
  <si>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</si>
  <si>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</si>
  <si>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</si>
  <si>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</si>
  <si>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</si>
  <si>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</si>
  <si>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</si>
  <si>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</si>
  <si>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</si>
  <si>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</si>
  <si>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</si>
  <si>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</si>
  <si>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</si>
  <si>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</si>
  <si>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</si>
  <si>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</si>
  <si>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</si>
  <si>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</si>
  <si>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</si>
  <si>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</si>
  <si>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</si>
  <si>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</si>
  <si>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</si>
  <si>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</si>
  <si>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</si>
  <si>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</si>
  <si>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</si>
  <si>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</si>
  <si>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</si>
  <si>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</si>
  <si>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</si>
  <si>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</si>
  <si>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</si>
  <si>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</si>
  <si>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</si>
  <si>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</si>
  <si>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</si>
  <si>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</si>
  <si>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</si>
  <si>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</si>
  <si>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</si>
  <si>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</si>
  <si>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</si>
  <si>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</si>
  <si>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</si>
  <si>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</si>
  <si>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</si>
  <si>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</si>
  <si>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</si>
  <si>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</si>
  <si>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</si>
  <si>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</si>
  <si>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</si>
  <si>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</si>
  <si>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</si>
  <si>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</si>
  <si>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</si>
  <si>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</si>
  <si>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</si>
  <si>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</si>
  <si>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</si>
  <si>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</si>
  <si>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</si>
  <si>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</si>
  <si>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</si>
  <si>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</si>
  <si>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</si>
  <si>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</si>
  <si>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</si>
  <si>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</si>
  <si>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</si>
  <si>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</si>
  <si>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</si>
  <si>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</si>
  <si>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</si>
  <si>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</si>
  <si>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</si>
  <si>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</si>
  <si>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</si>
  <si>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</si>
  <si>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</si>
  <si>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</si>
  <si>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</si>
  <si>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</si>
  <si>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</si>
  <si>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</si>
  <si>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</si>
  <si>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</si>
  <si>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</si>
  <si>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</si>
  <si>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</si>
  <si>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</si>
  <si>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</si>
  <si>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</si>
  <si>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</si>
  <si>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</si>
  <si>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</si>
  <si>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</si>
  <si>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</si>
  <si>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</si>
  <si>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</si>
  <si>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</si>
  <si>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</si>
  <si>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</si>
  <si>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</si>
  <si>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</si>
  <si>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</si>
  <si>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</si>
  <si>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</si>
  <si>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</si>
  <si>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</si>
  <si>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</si>
  <si>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</si>
  <si>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</si>
  <si>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</si>
  <si>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</si>
  <si>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</si>
  <si>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</si>
  <si>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</si>
  <si>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</si>
  <si>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</si>
  <si>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</si>
  <si>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</si>
  <si>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</si>
  <si>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</si>
  <si>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</si>
  <si>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</si>
  <si>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</si>
  <si>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</si>
  <si>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</si>
  <si>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</si>
  <si>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</si>
  <si>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</si>
  <si>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</si>
  <si>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</si>
  <si>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</si>
  <si>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</si>
  <si>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</si>
  <si>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</si>
  <si>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</si>
  <si>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</si>
  <si>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</si>
  <si>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</si>
  <si>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</si>
  <si>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</si>
  <si>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</si>
  <si>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</si>
  <si>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</si>
  <si>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</si>
  <si>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</si>
  <si>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</si>
  <si>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</si>
  <si>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</si>
  <si>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</si>
  <si>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</si>
  <si>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</si>
  <si>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</si>
  <si>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</si>
  <si>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</si>
  <si>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</si>
  <si>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</si>
  <si>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</si>
  <si>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</si>
  <si>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</si>
  <si>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</si>
  <si>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</si>
  <si>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</si>
  <si>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</si>
  <si>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</si>
  <si>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</si>
  <si>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</si>
  <si>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</si>
  <si>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</si>
  <si>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</si>
  <si>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</si>
  <si>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</si>
  <si>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</si>
  <si>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</si>
  <si>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</si>
  <si>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</si>
  <si>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</si>
  <si>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</si>
  <si>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</si>
  <si>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</si>
  <si>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</si>
  <si>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</si>
  <si>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</si>
  <si>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</si>
  <si>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</si>
  <si>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</si>
  <si>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</si>
  <si>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</si>
  <si>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</si>
  <si>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</si>
  <si>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</si>
  <si>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</si>
  <si>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</si>
  <si>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</si>
  <si>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</si>
  <si>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</si>
  <si>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</si>
  <si>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</si>
  <si>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</si>
  <si>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</si>
  <si>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</si>
  <si>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</si>
  <si>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</si>
  <si>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</si>
  <si>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</si>
  <si>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</si>
  <si>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</si>
  <si>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</si>
  <si>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</si>
  <si>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</si>
  <si>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</si>
  <si>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</si>
  <si>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</si>
  <si>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</si>
  <si>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</si>
  <si>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</si>
  <si>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</si>
  <si>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</si>
  <si>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</si>
  <si>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</si>
  <si>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</si>
  <si>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</si>
  <si>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</si>
  <si>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</si>
  <si>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</si>
  <si>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</si>
  <si>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</si>
  <si>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</si>
  <si>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</si>
  <si>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</si>
  <si>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</si>
  <si>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</si>
  <si>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</si>
  <si>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</si>
  <si>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</si>
  <si>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</si>
  <si>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</si>
  <si>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</si>
  <si>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</si>
  <si>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</si>
  <si>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</si>
  <si>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</si>
  <si>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</si>
  <si>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</si>
  <si>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</si>
  <si>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</si>
  <si>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</si>
  <si>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</si>
  <si>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</si>
  <si>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</si>
  <si>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</si>
  <si>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</si>
  <si>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</si>
  <si>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</si>
  <si>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</si>
  <si>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</si>
  <si>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</si>
  <si>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</si>
  <si>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</si>
  <si>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</si>
  <si>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</si>
  <si>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</si>
  <si>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</si>
  <si>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</si>
  <si>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</si>
  <si>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</si>
  <si>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</si>
  <si>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</si>
  <si>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</si>
  <si>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</si>
  <si>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</si>
  <si>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</si>
  <si>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</si>
  <si>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</si>
  <si>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</si>
  <si>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</si>
  <si>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</si>
  <si>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</si>
  <si>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</si>
  <si>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</si>
  <si>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</si>
  <si>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</si>
  <si>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</si>
  <si>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</si>
  <si>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</si>
  <si>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</si>
  <si>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</si>
  <si>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</si>
  <si>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</si>
  <si>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</si>
  <si>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</si>
  <si>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</si>
  <si>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</si>
  <si>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</si>
  <si>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</si>
  <si>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</si>
  <si>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</si>
  <si>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</si>
  <si>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</si>
  <si>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</si>
  <si>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</si>
  <si>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</si>
  <si>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</si>
  <si>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</si>
  <si>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</si>
  <si>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</si>
  <si>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</si>
  <si>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</si>
  <si>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</si>
  <si>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</si>
  <si>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</si>
  <si>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</si>
  <si>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</si>
  <si>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</si>
  <si>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</si>
  <si>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</si>
  <si>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</si>
  <si>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</si>
  <si>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</si>
  <si>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</si>
  <si>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</si>
  <si>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</si>
  <si>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</si>
  <si>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</si>
  <si>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</si>
  <si>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</si>
  <si>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</si>
  <si>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</si>
  <si>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</si>
  <si>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</si>
  <si>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</si>
  <si>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</si>
  <si>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</si>
  <si>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</si>
  <si>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</si>
  <si>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</si>
  <si>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</si>
  <si>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</si>
  <si>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</si>
  <si>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</si>
  <si>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</si>
  <si>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</si>
  <si>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</si>
  <si>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</si>
  <si>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</si>
  <si>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</si>
  <si>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</si>
  <si>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</si>
  <si>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</si>
  <si>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</si>
  <si>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</si>
  <si>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</si>
  <si>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</si>
  <si>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</si>
  <si>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</si>
  <si>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</si>
  <si>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</si>
  <si>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</si>
  <si>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</si>
  <si>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</si>
  <si>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</si>
  <si>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</si>
  <si>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</si>
  <si>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</si>
  <si>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</si>
  <si>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</si>
  <si>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</si>
  <si>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</si>
  <si>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</si>
  <si>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</si>
  <si>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</si>
  <si>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</si>
  <si>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</si>
  <si>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</si>
  <si>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</si>
  <si>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</si>
  <si>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</si>
  <si>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</si>
  <si>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</si>
  <si>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</si>
  <si>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</si>
  <si>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</si>
  <si>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</si>
  <si>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</si>
  <si>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</si>
  <si>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</si>
  <si>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</si>
  <si>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</si>
  <si>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</si>
  <si>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</si>
  <si>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</si>
  <si>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</si>
  <si>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</si>
  <si>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</si>
  <si>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</si>
  <si>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</si>
  <si>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</si>
  <si>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</si>
  <si>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</si>
  <si>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</si>
  <si>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</si>
  <si>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</si>
  <si>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</si>
  <si>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</si>
  <si>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</si>
  <si>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</si>
  <si>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</si>
  <si>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</si>
  <si>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</si>
  <si>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</si>
  <si>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</si>
  <si>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</si>
  <si>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</si>
  <si>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</si>
  <si>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</si>
  <si>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</si>
  <si>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</si>
  <si>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</si>
  <si>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</si>
  <si>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</si>
  <si>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</si>
  <si>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</si>
  <si>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</si>
  <si>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</si>
  <si>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</si>
  <si>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</si>
  <si>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</si>
  <si>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</si>
  <si>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</si>
  <si>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</si>
  <si>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</si>
  <si>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</si>
  <si>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</si>
  <si>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</si>
  <si>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</si>
  <si>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</si>
  <si>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</si>
  <si>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</si>
  <si>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</si>
  <si>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</si>
  <si>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</si>
  <si>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</si>
  <si>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</si>
  <si>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</si>
  <si>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</si>
  <si>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</si>
  <si>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</si>
  <si>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</si>
  <si>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</si>
  <si>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</si>
  <si>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</si>
  <si>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</si>
  <si>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</si>
  <si>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</si>
  <si>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</si>
  <si>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</si>
  <si>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</si>
  <si>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</si>
  <si>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</si>
  <si>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</si>
  <si>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</si>
  <si>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</si>
  <si>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</si>
  <si>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</si>
  <si>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</si>
  <si>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</si>
  <si>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</si>
  <si>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</si>
  <si>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</si>
  <si>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</si>
  <si>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</si>
  <si>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</si>
  <si>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</si>
  <si>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</si>
  <si>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</si>
  <si>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</si>
  <si>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</si>
  <si>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</si>
  <si>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</si>
  <si>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</si>
  <si>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</si>
  <si>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</si>
  <si>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</si>
  <si>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</si>
  <si>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</si>
  <si>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</si>
  <si>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</si>
  <si>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</si>
  <si>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</si>
  <si>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</si>
  <si>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</si>
  <si>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</si>
  <si>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</si>
  <si>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</si>
  <si>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</si>
  <si>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</si>
  <si>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</si>
  <si>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</si>
  <si>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</si>
  <si>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</si>
  <si>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</si>
  <si>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</si>
  <si>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</si>
  <si>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</si>
  <si>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</si>
  <si>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</si>
  <si>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</si>
  <si>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</si>
  <si>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</si>
  <si>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</si>
  <si>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</si>
  <si>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</si>
  <si>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</si>
  <si>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</si>
  <si>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</si>
  <si>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</si>
  <si>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</si>
  <si>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</si>
  <si>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</si>
  <si>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</si>
  <si>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</si>
  <si>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</si>
  <si>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</si>
  <si>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</si>
  <si>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</si>
  <si>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</si>
  <si>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</si>
  <si>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</si>
  <si>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</si>
  <si>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</si>
  <si>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</si>
  <si>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</si>
  <si>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</si>
  <si>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</si>
  <si>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</si>
  <si>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</si>
  <si>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</si>
  <si>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</si>
  <si>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</si>
  <si>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</si>
  <si>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</si>
  <si>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</si>
  <si>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</si>
  <si>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</si>
  <si>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</si>
  <si>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</si>
  <si>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</si>
  <si>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</si>
  <si>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</si>
  <si>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</si>
  <si>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</si>
  <si>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</si>
  <si>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</si>
  <si>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</si>
  <si>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</si>
  <si>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</si>
  <si>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</si>
  <si>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</si>
  <si>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</si>
  <si>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</si>
  <si>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</si>
  <si>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</si>
  <si>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</si>
  <si>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</si>
  <si>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</si>
  <si>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</si>
  <si>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</si>
  <si>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</si>
  <si>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</si>
  <si>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</si>
  <si>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</si>
  <si>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</si>
  <si>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</si>
  <si>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</si>
  <si>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</si>
  <si>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</si>
  <si>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</si>
  <si>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</si>
  <si>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</si>
  <si>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</si>
  <si>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</si>
  <si>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</si>
  <si>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</si>
  <si>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</si>
  <si>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</si>
  <si>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</si>
  <si>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</si>
  <si>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</si>
  <si>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</si>
  <si>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</si>
  <si>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</si>
  <si>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</si>
  <si>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</si>
  <si>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</si>
  <si>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</si>
  <si>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</si>
  <si>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</si>
  <si>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</si>
  <si>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</si>
  <si>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</si>
  <si>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</si>
  <si>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</si>
  <si>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</si>
  <si>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</si>
  <si>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</si>
  <si>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</si>
  <si>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</si>
  <si>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</si>
  <si>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</si>
  <si>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</si>
  <si>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</si>
  <si>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</si>
  <si>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</si>
  <si>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</si>
  <si>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</si>
  <si>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</si>
  <si>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</si>
  <si>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</si>
  <si>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</si>
  <si>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</si>
  <si>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</si>
  <si>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</si>
  <si>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</si>
  <si>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</si>
  <si>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</si>
  <si>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</si>
  <si>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</si>
  <si>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</si>
  <si>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</si>
  <si>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</si>
  <si>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</si>
  <si>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</si>
  <si>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</si>
  <si>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</si>
  <si>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</si>
  <si>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</si>
  <si>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</si>
  <si>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</si>
  <si>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</si>
  <si>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</si>
  <si>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</si>
  <si>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</si>
  <si>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</si>
  <si>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</si>
  <si>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</si>
  <si>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</si>
  <si>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</si>
  <si>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</si>
  <si>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</si>
  <si>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</si>
  <si>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</si>
  <si>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</si>
  <si>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</si>
  <si>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</si>
  <si>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</si>
  <si>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</si>
  <si>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</si>
  <si>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</si>
  <si>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</si>
  <si>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</si>
  <si>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</si>
  <si>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</si>
  <si>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</si>
  <si>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</si>
  <si>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</si>
  <si>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</si>
  <si>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</si>
  <si>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</si>
  <si>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</si>
  <si>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</si>
  <si>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</si>
  <si>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</si>
  <si>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</si>
  <si>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</si>
  <si>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</si>
  <si>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</si>
  <si>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</si>
  <si>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</si>
  <si>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</si>
  <si>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</si>
  <si>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</si>
  <si>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</si>
  <si>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</si>
  <si>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</si>
  <si>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</si>
  <si>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</si>
  <si>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</si>
  <si>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</si>
  <si>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</si>
  <si>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</si>
  <si>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</si>
  <si>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</si>
  <si>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</si>
  <si>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</si>
  <si>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</si>
  <si>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</si>
  <si>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</si>
  <si>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</si>
  <si>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</si>
  <si>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</si>
  <si>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</si>
  <si>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</si>
  <si>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</si>
  <si>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</si>
  <si>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</si>
  <si>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</si>
  <si>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</si>
  <si>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</si>
  <si>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</si>
  <si>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</si>
  <si>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</si>
  <si>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</si>
  <si>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</si>
  <si>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</si>
  <si>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</si>
  <si>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</si>
  <si>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</si>
  <si>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</si>
  <si>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</si>
  <si>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</si>
  <si>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</si>
  <si>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</si>
  <si>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</si>
  <si>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</si>
  <si>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</si>
  <si>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</si>
  <si>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</si>
  <si>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</si>
  <si>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</si>
  <si>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</si>
  <si>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</si>
  <si>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</si>
  <si>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</si>
  <si>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</si>
  <si>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</si>
  <si>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</si>
  <si>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</si>
  <si>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</si>
  <si>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</si>
  <si>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</si>
  <si>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</si>
  <si>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</si>
  <si>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</si>
  <si>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</si>
  <si>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</si>
  <si>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</si>
  <si>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</si>
  <si>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</si>
  <si>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</si>
  <si>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</si>
  <si>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</si>
  <si>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</si>
  <si>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</si>
  <si>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</si>
  <si>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</si>
  <si>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</si>
  <si>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</si>
  <si>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</si>
  <si>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</si>
  <si>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</si>
  <si>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</si>
  <si>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</si>
  <si>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</si>
  <si>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</si>
  <si>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</si>
  <si>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</si>
  <si>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</si>
  <si>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</si>
  <si>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</si>
  <si>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</si>
  <si>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</si>
  <si>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</si>
  <si>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</si>
  <si>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</si>
  <si>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</si>
  <si>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</si>
  <si>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</si>
  <si>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</si>
  <si>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</si>
  <si>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</si>
  <si>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</si>
  <si>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</si>
  <si>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</si>
  <si>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</si>
  <si>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</si>
  <si>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</si>
  <si>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</si>
  <si>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</si>
  <si>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</si>
  <si>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</si>
  <si>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</si>
  <si>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</si>
  <si>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</si>
  <si>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</si>
  <si>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</si>
  <si>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</si>
  <si>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</si>
  <si>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</si>
  <si>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</si>
  <si>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</si>
  <si>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</si>
  <si>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</si>
  <si>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</si>
  <si>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</si>
  <si>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</si>
  <si>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</si>
  <si>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</si>
  <si>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</si>
  <si>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</si>
  <si>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</si>
  <si>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</si>
  <si>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</si>
  <si>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</si>
  <si>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</si>
  <si>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</si>
  <si>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</si>
  <si>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</si>
  <si>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</si>
  <si>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</si>
  <si>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</si>
  <si>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</si>
  <si>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</si>
  <si>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</si>
  <si>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</si>
  <si>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</si>
  <si>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</si>
  <si>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</si>
  <si>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</si>
  <si>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</si>
  <si>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</si>
  <si>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</si>
  <si>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</si>
  <si>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</si>
  <si>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</si>
  <si>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</si>
  <si>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</si>
  <si>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</si>
  <si>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</si>
  <si>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</si>
  <si>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</si>
  <si>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</si>
  <si>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</si>
  <si>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</si>
  <si>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</si>
  <si>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</si>
  <si>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</si>
  <si>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</si>
  <si>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</si>
  <si>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</si>
  <si>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</si>
  <si>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</si>
  <si>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</si>
  <si>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</si>
  <si>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</si>
  <si>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</si>
  <si>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</si>
  <si>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</si>
  <si>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</si>
  <si>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</si>
  <si>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</si>
  <si>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</si>
  <si>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</si>
  <si>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</si>
  <si>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</si>
  <si>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</si>
  <si>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</si>
  <si>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</si>
  <si>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</si>
  <si>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</si>
  <si>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</si>
  <si>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</si>
  <si>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</si>
  <si>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</si>
  <si>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</si>
  <si>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</si>
  <si>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</si>
  <si>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</si>
  <si>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</si>
  <si>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</si>
  <si>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</si>
  <si>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</si>
  <si>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</si>
  <si>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</si>
  <si>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</si>
  <si>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</si>
  <si>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</si>
  <si>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</si>
  <si>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</si>
  <si>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</si>
  <si>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</si>
  <si>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</si>
  <si>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</si>
  <si>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</si>
  <si>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</si>
  <si>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</si>
  <si>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</si>
  <si>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</si>
  <si>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</si>
  <si>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</si>
  <si>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</si>
  <si>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</si>
  <si>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</si>
  <si>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</si>
  <si>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</si>
  <si>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</si>
  <si>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</si>
  <si>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</si>
  <si>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</si>
  <si>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</si>
  <si>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</si>
  <si>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</si>
  <si>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</si>
  <si>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</si>
  <si>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</si>
  <si>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</si>
  <si>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</si>
  <si>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</si>
  <si>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</si>
  <si>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</si>
  <si>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</si>
  <si>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</si>
  <si>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</si>
  <si>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</si>
  <si>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</si>
  <si>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</si>
  <si>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</si>
  <si>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</si>
  <si>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</si>
  <si>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</si>
  <si>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</si>
  <si>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</si>
  <si>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</si>
  <si>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</si>
  <si>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</si>
  <si>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</si>
  <si>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</si>
  <si>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</si>
  <si>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</si>
  <si>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</si>
  <si>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</si>
  <si>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</si>
  <si>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</si>
  <si>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</si>
  <si>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</si>
  <si>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</si>
  <si>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</si>
  <si>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</si>
  <si>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</si>
  <si>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</si>
  <si>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</si>
  <si>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</si>
  <si>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</si>
  <si>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</si>
  <si>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</si>
  <si>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</si>
  <si>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</si>
  <si>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</si>
  <si>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</si>
  <si>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</si>
  <si>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</si>
  <si>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</si>
  <si>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</si>
  <si>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</si>
  <si>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</si>
  <si>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</si>
  <si>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</si>
  <si>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</si>
  <si>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</si>
  <si>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</si>
  <si>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</si>
  <si>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</si>
  <si>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</si>
  <si>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</si>
  <si>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</si>
  <si>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</si>
  <si>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</si>
  <si>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</si>
  <si>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</si>
  <si>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</si>
  <si>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</si>
  <si>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</si>
  <si>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</si>
  <si>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</si>
  <si>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</si>
  <si>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</si>
  <si>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</si>
  <si>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</si>
  <si>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</si>
  <si>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</si>
  <si>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</si>
  <si>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</si>
  <si>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</si>
  <si>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</si>
  <si>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</si>
  <si>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</si>
  <si>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</si>
  <si>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</si>
  <si>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</si>
  <si>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</si>
  <si>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</si>
  <si>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</si>
  <si>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</si>
  <si>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</si>
  <si>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</si>
  <si>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</si>
  <si>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</si>
  <si>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</si>
  <si>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</si>
  <si>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</si>
  <si>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</si>
  <si>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</si>
  <si>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</si>
  <si>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</si>
  <si>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</si>
  <si>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</si>
  <si>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</si>
  <si>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</si>
  <si>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</si>
  <si>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</si>
  <si>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</si>
  <si>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</si>
  <si>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</si>
  <si>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</si>
  <si>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</si>
  <si>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</si>
  <si>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</si>
  <si>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</si>
  <si>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</si>
  <si>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</si>
  <si>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</si>
  <si>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</si>
  <si>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</si>
  <si>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</si>
  <si>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</si>
  <si>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</si>
  <si>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</si>
  <si>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</si>
  <si>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</si>
  <si>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</si>
  <si>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</si>
  <si>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</si>
  <si>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</si>
  <si>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</si>
  <si>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</si>
  <si>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</si>
  <si>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</si>
  <si>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</si>
  <si>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</si>
  <si>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</si>
  <si>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</si>
  <si>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</si>
  <si>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</si>
  <si>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</si>
  <si>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</si>
  <si>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</si>
  <si>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</si>
  <si>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</si>
  <si>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</si>
  <si>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</si>
  <si>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</si>
  <si>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</si>
  <si>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</si>
  <si>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</si>
  <si>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</si>
  <si>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</si>
  <si>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</si>
  <si>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</si>
  <si>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</si>
  <si>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</si>
  <si>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</si>
  <si>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</si>
  <si>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</si>
  <si>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</si>
  <si>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</si>
  <si>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</si>
  <si>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</si>
  <si>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</si>
  <si>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</si>
  <si>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</si>
  <si>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</si>
  <si>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</si>
  <si>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</si>
  <si>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</si>
  <si>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</si>
  <si>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</si>
  <si>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</si>
  <si>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</si>
  <si>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</si>
  <si>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</si>
  <si>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</si>
  <si>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</si>
  <si>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</si>
  <si>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</si>
  <si>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</si>
  <si>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</si>
  <si>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</si>
  <si>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</si>
  <si>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</si>
  <si>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</si>
  <si>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</si>
  <si>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</si>
  <si>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</si>
  <si>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</si>
  <si>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</si>
  <si>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</si>
  <si>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</si>
  <si>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</si>
  <si>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</si>
  <si>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</si>
  <si>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</si>
  <si>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</si>
  <si>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</si>
  <si>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</si>
  <si>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</si>
  <si>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</si>
  <si>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</si>
  <si>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</si>
  <si>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</si>
  <si>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</si>
  <si>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</si>
  <si>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</si>
  <si>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</si>
  <si>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</si>
  <si>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</si>
  <si>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</si>
  <si>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</si>
  <si>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</si>
  <si>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</si>
  <si>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</si>
  <si>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</si>
  <si>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</si>
  <si>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</si>
  <si>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</si>
  <si>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</si>
  <si>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</si>
  <si>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</si>
  <si>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</si>
  <si>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</si>
  <si>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</si>
  <si>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</si>
  <si>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</si>
  <si>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</si>
  <si>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</si>
  <si>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</si>
  <si>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</si>
  <si>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</si>
  <si>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</si>
  <si>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</si>
  <si>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</si>
  <si>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</si>
  <si>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</si>
  <si>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</si>
  <si>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</si>
  <si>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</si>
  <si>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</si>
  <si>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</si>
  <si>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</si>
  <si>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</si>
  <si>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</si>
  <si>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</si>
  <si>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</si>
  <si>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</si>
  <si>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</si>
  <si>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</si>
  <si>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</si>
  <si>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</si>
  <si>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</si>
  <si>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</si>
  <si>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</si>
  <si>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</si>
  <si>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</si>
  <si>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</si>
  <si>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</si>
  <si>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</si>
  <si>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</si>
  <si>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</si>
  <si>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</si>
  <si>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</si>
  <si>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</si>
  <si>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</si>
  <si>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</si>
  <si>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</si>
  <si>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</si>
  <si>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</si>
  <si>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</si>
  <si>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</si>
  <si>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</si>
  <si>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</si>
  <si>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</si>
  <si>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</si>
  <si>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</si>
  <si>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</si>
  <si>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</si>
  <si>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</si>
  <si>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</si>
  <si>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</si>
  <si>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</si>
  <si>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</si>
  <si>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</si>
  <si>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</si>
  <si>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</si>
  <si>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</si>
  <si>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</si>
  <si>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</si>
  <si>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</si>
  <si>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</si>
  <si>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</si>
  <si>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</si>
  <si>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</si>
  <si>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</si>
  <si>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</si>
  <si>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</si>
  <si>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</si>
  <si>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</si>
  <si>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</si>
  <si>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</si>
  <si>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</si>
  <si>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</si>
  <si>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</si>
  <si>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</si>
  <si>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</si>
  <si>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</si>
  <si>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</si>
  <si>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</si>
  <si>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</si>
  <si>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</si>
  <si>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</si>
  <si>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</si>
  <si>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</si>
  <si>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</si>
  <si>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</si>
  <si>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</si>
  <si>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</si>
  <si>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</si>
  <si>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</si>
  <si>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</si>
  <si>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</si>
  <si>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</si>
  <si>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</si>
  <si>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</si>
  <si>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</si>
  <si>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</si>
  <si>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</si>
  <si>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</si>
  <si>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</si>
  <si>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</si>
  <si>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</si>
  <si>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</si>
  <si>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</si>
  <si>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</si>
  <si>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</si>
  <si>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</si>
  <si>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</si>
  <si>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</si>
  <si>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</si>
  <si>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</si>
  <si>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</si>
  <si>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</si>
  <si>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</si>
  <si>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</si>
  <si>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</si>
  <si>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</si>
  <si>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</si>
  <si>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</si>
  <si>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</si>
  <si>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</si>
  <si>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</si>
  <si>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</si>
  <si>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</si>
  <si>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</si>
  <si>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</si>
  <si>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</si>
  <si>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</si>
  <si>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</si>
  <si>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</si>
  <si>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</si>
  <si>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</si>
  <si>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</si>
  <si>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</si>
  <si>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</si>
  <si>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</si>
  <si>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</si>
  <si>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</si>
  <si>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</si>
  <si>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</si>
  <si>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</si>
  <si>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</si>
  <si>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</si>
  <si>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</si>
  <si>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</si>
  <si>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</si>
  <si>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</si>
  <si>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</si>
  <si>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</si>
  <si>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</si>
  <si>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</si>
  <si>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</si>
  <si>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</si>
  <si>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</si>
  <si>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</si>
  <si>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</si>
  <si>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</si>
  <si>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</si>
  <si>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</si>
  <si>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</si>
  <si>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</si>
  <si>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</si>
  <si>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</si>
  <si>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</si>
  <si>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</si>
  <si>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</si>
  <si>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</si>
  <si>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</si>
  <si>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</si>
  <si>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</si>
  <si>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</si>
  <si>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</si>
  <si>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</si>
  <si>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</si>
  <si>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</si>
  <si>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</si>
  <si>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</si>
  <si>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</si>
  <si>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</si>
  <si>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</si>
  <si>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</si>
  <si>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</si>
  <si>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</si>
  <si>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</si>
  <si>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</si>
  <si>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</si>
  <si>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</si>
  <si>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</si>
  <si>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</si>
  <si>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</si>
  <si>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</si>
  <si>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</si>
  <si>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</si>
  <si>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</si>
  <si>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</si>
  <si>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</si>
  <si>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</si>
  <si>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</si>
  <si>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</si>
  <si>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</si>
  <si>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</si>
  <si>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</si>
  <si>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</si>
  <si>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</si>
  <si>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</si>
  <si>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</si>
  <si>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</si>
  <si>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</si>
  <si>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</si>
  <si>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</si>
  <si>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</si>
  <si>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</si>
  <si>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</si>
  <si>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</si>
  <si>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</si>
  <si>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</si>
  <si>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</si>
  <si>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</si>
  <si>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</si>
  <si>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</si>
  <si>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</si>
  <si>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</si>
  <si>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</si>
  <si>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</si>
  <si>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</si>
  <si>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</si>
  <si>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</si>
  <si>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</si>
  <si>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</si>
  <si>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</si>
  <si>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</si>
  <si>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</si>
  <si>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</si>
  <si>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</si>
  <si>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</si>
  <si>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</si>
  <si>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</si>
  <si>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</si>
  <si>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</si>
  <si>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</si>
  <si>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</si>
  <si>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</si>
  <si>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</si>
  <si>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</si>
  <si>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</si>
  <si>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</si>
  <si>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</si>
  <si>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</si>
  <si>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</si>
  <si>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</si>
  <si>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</si>
  <si>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</si>
  <si>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</si>
  <si>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</si>
  <si>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</si>
  <si>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</si>
  <si>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</si>
  <si>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</si>
  <si>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</si>
  <si>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</si>
  <si>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</si>
  <si>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</si>
  <si>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</si>
  <si>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</si>
  <si>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</si>
  <si>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</si>
  <si>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</si>
  <si>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</si>
  <si>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</si>
  <si>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</si>
  <si>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</si>
  <si>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</si>
  <si>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</si>
  <si>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</si>
  <si>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</si>
  <si>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</si>
  <si>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</si>
  <si>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</si>
  <si>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</si>
  <si>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</si>
  <si>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</si>
  <si>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</si>
  <si>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</si>
  <si>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</si>
  <si>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</si>
  <si>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</si>
  <si>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</si>
  <si>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</si>
  <si>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</si>
  <si>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</si>
  <si>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</si>
  <si>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</si>
  <si>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</si>
  <si>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</si>
  <si>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</si>
  <si>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</si>
  <si>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</si>
  <si>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</si>
  <si>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</si>
  <si>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</si>
  <si>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</si>
  <si>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</si>
  <si>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</si>
  <si>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</si>
  <si>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</si>
  <si>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</si>
  <si>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</si>
  <si>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</si>
  <si>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</si>
  <si>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</si>
  <si>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</si>
  <si>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</si>
  <si>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</si>
  <si>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</si>
  <si>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</si>
  <si>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</si>
  <si>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</si>
  <si>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</si>
  <si>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</si>
  <si>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</si>
  <si>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</si>
  <si>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</si>
  <si>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</si>
  <si>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</si>
  <si>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</si>
  <si>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</si>
  <si>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</si>
  <si>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</si>
  <si>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</si>
  <si>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</si>
  <si>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</si>
  <si>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</si>
  <si>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</si>
  <si>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</si>
  <si>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</si>
  <si>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</si>
  <si>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</si>
  <si>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</si>
  <si>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</si>
  <si>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</si>
  <si>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</si>
  <si>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</si>
  <si>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</si>
  <si>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</si>
  <si>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</si>
  <si>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</si>
  <si>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</si>
  <si>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</si>
  <si>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</si>
  <si>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</si>
  <si>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</si>
  <si>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</si>
  <si>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</si>
  <si>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</si>
  <si>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</si>
  <si>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</si>
  <si>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</si>
  <si>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</si>
  <si>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</si>
  <si>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</si>
  <si>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</si>
  <si>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</si>
  <si>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</si>
  <si>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</si>
  <si>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</si>
  <si>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</si>
  <si>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</si>
  <si>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</si>
  <si>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</si>
  <si>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</si>
  <si>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</si>
  <si>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</si>
  <si>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</si>
  <si>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</si>
  <si>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</si>
  <si>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</si>
  <si>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</si>
  <si>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</si>
  <si>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</si>
  <si>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</si>
  <si>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</si>
  <si>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</si>
  <si>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</si>
  <si>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</si>
  <si>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</si>
  <si>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</si>
  <si>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</si>
  <si>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</si>
  <si>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</si>
  <si>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</si>
  <si>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</si>
  <si>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</si>
  <si>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</si>
  <si>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</si>
  <si>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</si>
  <si>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</si>
  <si>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</si>
  <si>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</si>
  <si>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</si>
  <si>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</si>
  <si>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</si>
  <si>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</si>
  <si>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</si>
  <si>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</si>
  <si>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</si>
  <si>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</si>
  <si>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</si>
  <si>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</si>
  <si>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</si>
  <si>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</si>
  <si>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</si>
  <si>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</si>
  <si>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</si>
  <si>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</si>
  <si>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</si>
  <si>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</si>
  <si>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</si>
  <si>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</si>
  <si>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</si>
  <si>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</si>
  <si>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</si>
  <si>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</si>
  <si>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</si>
  <si>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</si>
  <si>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</si>
  <si>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</si>
  <si>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</si>
  <si>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</si>
  <si>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</si>
  <si>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</si>
  <si>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</si>
  <si>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</si>
  <si>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</si>
  <si>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</si>
  <si>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</si>
  <si>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</si>
  <si>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</si>
  <si>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</si>
  <si>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</si>
  <si>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</si>
  <si>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</si>
  <si>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</si>
  <si>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</si>
  <si>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</si>
  <si>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</si>
  <si>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</si>
  <si>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</si>
  <si>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</si>
  <si>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</si>
  <si>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</si>
  <si>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</si>
  <si>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</si>
  <si>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</si>
  <si>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</si>
  <si>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</si>
  <si>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</si>
  <si>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</si>
  <si>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</si>
  <si>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</si>
  <si>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</si>
  <si>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</si>
  <si>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</si>
  <si>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</si>
  <si>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</si>
  <si>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</si>
  <si>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</si>
  <si>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</si>
  <si>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</si>
  <si>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</si>
  <si>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</si>
  <si>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</si>
  <si>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</si>
  <si>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</si>
  <si>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</si>
  <si>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</si>
  <si>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</si>
  <si>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</si>
  <si>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</si>
  <si>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</si>
  <si>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</si>
  <si>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</si>
  <si>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</si>
  <si>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</si>
  <si>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</si>
  <si>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</si>
  <si>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</si>
  <si>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</si>
  <si>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</si>
  <si>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</si>
  <si>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</si>
  <si>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</si>
  <si>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</si>
  <si>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</si>
  <si>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</si>
  <si>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</si>
  <si>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</si>
  <si>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</si>
  <si>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</si>
  <si>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</si>
  <si>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</si>
  <si>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</si>
  <si>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</si>
  <si>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</si>
  <si>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</si>
  <si>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</si>
  <si>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</si>
  <si>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</si>
  <si>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</si>
  <si>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</si>
  <si>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</si>
  <si>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</si>
  <si>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</si>
  <si>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</si>
  <si>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</si>
  <si>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</si>
  <si>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</si>
  <si>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</si>
  <si>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</si>
  <si>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</si>
  <si>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</si>
  <si>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</si>
  <si>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</si>
  <si>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</si>
  <si>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</si>
  <si>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</si>
  <si>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</si>
  <si>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</si>
  <si>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</si>
  <si>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</si>
  <si>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</si>
  <si>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</si>
  <si>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</si>
  <si>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</si>
  <si>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</si>
  <si>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</si>
  <si>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</si>
  <si>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</si>
  <si>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</si>
  <si>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</si>
  <si>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</si>
  <si>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</si>
  <si>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</si>
  <si>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</si>
  <si>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</si>
  <si>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</si>
  <si>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</si>
  <si>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</si>
  <si>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</si>
  <si>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</si>
  <si>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</si>
  <si>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</si>
  <si>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</si>
  <si>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</si>
  <si>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</si>
  <si>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</si>
  <si>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</si>
  <si>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</si>
  <si>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</si>
  <si>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</si>
  <si>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</si>
  <si>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</si>
  <si>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</si>
  <si>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</si>
  <si>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</si>
  <si>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</si>
  <si>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</si>
  <si>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</si>
  <si>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</si>
  <si>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</si>
  <si>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</si>
  <si>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</si>
  <si>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</si>
  <si>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</si>
  <si>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</si>
  <si>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</si>
  <si>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</si>
  <si>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</si>
  <si>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</si>
  <si>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</si>
  <si>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</si>
  <si>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</si>
  <si>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</si>
  <si>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</si>
  <si>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</si>
  <si>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</si>
  <si>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</si>
  <si>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</si>
  <si>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</si>
  <si>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</si>
  <si>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</si>
  <si>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</si>
  <si>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</si>
  <si>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</si>
  <si>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</si>
  <si>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</si>
  <si>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</si>
  <si>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</si>
  <si>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</si>
  <si>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</si>
  <si>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</si>
  <si>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</si>
  <si>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</si>
  <si>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</si>
  <si>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</si>
  <si>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</si>
  <si>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</si>
  <si>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</si>
  <si>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</si>
  <si>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</si>
  <si>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</si>
  <si>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</si>
  <si>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</si>
  <si>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</si>
  <si>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</si>
  <si>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</si>
  <si>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</si>
  <si>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</si>
  <si>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</si>
  <si>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</si>
  <si>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</si>
  <si>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</si>
  <si>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</si>
  <si>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</si>
  <si>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</si>
  <si>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</si>
  <si>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</si>
  <si>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</si>
  <si>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</si>
  <si>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</si>
  <si>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</si>
  <si>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</si>
  <si>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</si>
  <si>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</si>
  <si>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</si>
  <si>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</si>
  <si>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</si>
  <si>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</si>
  <si>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</si>
  <si>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</si>
  <si>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</si>
  <si>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</si>
  <si>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</si>
  <si>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</si>
  <si>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</si>
  <si>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</si>
  <si>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</si>
  <si>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</si>
  <si>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</si>
  <si>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</si>
  <si>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</si>
  <si>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</si>
  <si>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</si>
  <si>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</si>
  <si>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</si>
  <si>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</si>
  <si>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</si>
  <si>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</si>
  <si>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</si>
  <si>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</si>
  <si>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</si>
  <si>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</si>
  <si>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</si>
  <si>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</si>
  <si>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</si>
  <si>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</si>
  <si>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</si>
  <si>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</si>
  <si>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</si>
  <si>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</si>
  <si>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</si>
  <si>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</si>
  <si>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</si>
  <si>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</si>
  <si>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</si>
  <si>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</si>
  <si>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</si>
  <si>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</si>
  <si>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</si>
  <si>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</si>
  <si>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</si>
  <si>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</si>
  <si>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</si>
  <si>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</si>
  <si>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</si>
  <si>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</si>
  <si>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</si>
  <si>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</si>
  <si>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</si>
  <si>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</si>
  <si>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</si>
  <si>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</si>
  <si>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</si>
  <si>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</si>
  <si>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</si>
  <si>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</si>
  <si>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</si>
  <si>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</si>
  <si>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</si>
  <si>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</si>
  <si>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</si>
  <si>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</si>
  <si>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</si>
  <si>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</si>
  <si>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</si>
  <si>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</si>
  <si>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</si>
  <si>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</si>
  <si>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</si>
  <si>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</si>
  <si>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</si>
  <si>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</si>
  <si>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</si>
  <si>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</si>
  <si>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</si>
  <si>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</si>
  <si>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</si>
  <si>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</si>
  <si>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</si>
  <si>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</si>
  <si>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</si>
  <si>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</si>
  <si>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</si>
  <si>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</si>
  <si>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</si>
  <si>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</si>
  <si>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</si>
  <si>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</si>
  <si>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</si>
  <si>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</si>
  <si>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</si>
  <si>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</si>
  <si>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</si>
  <si>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</si>
  <si>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</si>
  <si>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</si>
  <si>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</si>
  <si>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</si>
  <si>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</si>
  <si>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</si>
  <si>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</si>
  <si>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</si>
  <si>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</si>
  <si>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</si>
  <si>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</si>
  <si>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</si>
  <si>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</si>
  <si>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</si>
  <si>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</si>
  <si>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</si>
  <si>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</si>
  <si>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</si>
  <si>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</si>
  <si>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</si>
  <si>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</si>
  <si>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</si>
  <si>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</si>
  <si>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</si>
  <si>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</si>
  <si>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</si>
  <si>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</si>
  <si>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</si>
  <si>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</si>
  <si>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</si>
  <si>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</si>
  <si>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</si>
  <si>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</si>
  <si>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</si>
  <si>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</si>
  <si>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</si>
  <si>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</si>
  <si>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</si>
  <si>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</si>
  <si>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</si>
  <si>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</si>
  <si>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</si>
  <si>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</si>
  <si>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</si>
  <si>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</si>
  <si>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</si>
  <si>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</si>
  <si>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</si>
  <si>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</si>
  <si>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</si>
  <si>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</si>
  <si>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</si>
  <si>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</si>
  <si>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</si>
  <si>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</si>
  <si>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</si>
  <si>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</si>
  <si>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</si>
  <si>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</si>
  <si>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</si>
  <si>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</si>
  <si>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</si>
  <si>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</si>
  <si>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</si>
  <si>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</si>
  <si>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</si>
  <si>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</si>
  <si>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</si>
  <si>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</si>
  <si>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</si>
  <si>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</si>
  <si>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</si>
  <si>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</si>
  <si>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</si>
  <si>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</si>
  <si>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</si>
  <si>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</si>
  <si>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</si>
  <si>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</si>
  <si>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</si>
  <si>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</si>
  <si>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</si>
  <si>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</si>
  <si>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</si>
  <si>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</si>
  <si>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</si>
  <si>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</si>
  <si>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</si>
  <si>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</si>
  <si>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</si>
  <si>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</si>
  <si>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</si>
  <si>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</si>
  <si>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</si>
  <si>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</si>
  <si>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</si>
  <si>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</si>
  <si>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</si>
  <si>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</si>
  <si>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</si>
  <si>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</si>
  <si>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</si>
  <si>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</si>
  <si>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</si>
  <si>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</si>
  <si>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</si>
  <si>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</si>
  <si>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</si>
  <si>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</si>
  <si>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</si>
  <si>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</si>
  <si>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</si>
  <si>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</si>
  <si>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</si>
  <si>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</si>
  <si>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</si>
  <si>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</si>
  <si>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</si>
  <si>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</si>
  <si>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</si>
  <si>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</si>
  <si>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</si>
  <si>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</si>
  <si>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</si>
  <si>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</si>
  <si>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</si>
  <si>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</si>
  <si>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</si>
  <si>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</si>
  <si>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</si>
  <si>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</si>
  <si>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</si>
  <si>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</si>
  <si>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</si>
  <si>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</si>
  <si>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</si>
  <si>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</si>
  <si>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</si>
  <si>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</si>
  <si>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</si>
  <si>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</si>
  <si>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</si>
  <si>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</si>
  <si>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</si>
  <si>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</si>
  <si>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</si>
  <si>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</si>
  <si>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</si>
  <si>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</si>
  <si>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</si>
  <si>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</si>
  <si>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</si>
  <si>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</si>
  <si>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</si>
  <si>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</si>
  <si>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</si>
  <si>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</si>
  <si>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</si>
  <si>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</si>
  <si>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</si>
  <si>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</si>
  <si>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</si>
  <si>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</si>
  <si>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</si>
  <si>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</si>
  <si>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</si>
  <si>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</si>
  <si>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</si>
  <si>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</si>
  <si>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</si>
  <si>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</si>
  <si>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</si>
  <si>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</si>
  <si>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</si>
  <si>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</si>
  <si>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</si>
  <si>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</si>
  <si>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</si>
  <si>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</si>
  <si>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</si>
  <si>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</si>
  <si>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</si>
  <si>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</si>
  <si>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</si>
  <si>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</si>
  <si>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</si>
  <si>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</si>
  <si>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</si>
  <si>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</si>
  <si>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</si>
  <si>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</si>
  <si>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</si>
  <si>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</si>
  <si>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</si>
  <si>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</si>
  <si>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</si>
  <si>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</si>
  <si>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</si>
  <si>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</si>
  <si>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</si>
  <si>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</si>
  <si>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</si>
  <si>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</si>
  <si>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</si>
  <si>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</si>
  <si>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</si>
  <si>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</si>
  <si>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</si>
  <si>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</si>
  <si>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</si>
  <si>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</si>
  <si>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</si>
  <si>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</si>
  <si>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</si>
  <si>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</si>
  <si>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</si>
  <si>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</si>
  <si>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</si>
  <si>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</si>
  <si>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</si>
  <si>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</si>
  <si>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</si>
  <si>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</si>
  <si>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</si>
  <si>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</si>
  <si>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</si>
  <si>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</si>
  <si>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</si>
  <si>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</si>
  <si>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</si>
  <si>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</si>
  <si>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</si>
  <si>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</si>
  <si>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</si>
  <si>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</si>
  <si>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</si>
  <si>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</si>
  <si>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</si>
  <si>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</si>
  <si>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</si>
  <si>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</si>
  <si>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</si>
  <si>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</si>
  <si>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</si>
  <si>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</si>
  <si>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</si>
  <si>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</si>
  <si>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</si>
  <si>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</si>
  <si>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</si>
  <si>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</si>
  <si>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</si>
  <si>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</si>
  <si>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</si>
  <si>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</si>
  <si>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</si>
  <si>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</si>
  <si>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</si>
  <si>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</si>
  <si>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</si>
  <si>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</si>
  <si>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</si>
  <si>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</si>
  <si>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</si>
  <si>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</si>
  <si>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</si>
  <si>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</si>
  <si>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</si>
  <si>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</si>
  <si>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</si>
  <si>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</si>
  <si>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</si>
  <si>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</si>
  <si>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</si>
  <si>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</si>
  <si>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</si>
  <si>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</si>
  <si>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</si>
  <si>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</si>
  <si>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</si>
  <si>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</si>
  <si>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</si>
  <si>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</si>
  <si>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</si>
  <si>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</si>
  <si>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</si>
  <si>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</si>
  <si>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</si>
  <si>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</si>
  <si>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</si>
  <si>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</si>
  <si>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</si>
  <si>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</si>
  <si>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</si>
  <si>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</si>
  <si>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</si>
  <si>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</si>
  <si>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</si>
  <si>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</si>
  <si>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</si>
  <si>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</si>
  <si>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</si>
  <si>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</si>
  <si>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</si>
  <si>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</si>
  <si>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</si>
  <si>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</si>
  <si>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</si>
  <si>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</si>
  <si>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</si>
  <si>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</si>
  <si>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</si>
  <si>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</si>
  <si>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</si>
  <si>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</si>
  <si>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</si>
  <si>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</si>
  <si>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</si>
  <si>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</si>
  <si>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</si>
  <si>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</si>
  <si>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</si>
  <si>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</si>
  <si>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</si>
  <si>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</si>
  <si>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</si>
  <si>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</si>
  <si>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</si>
  <si>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</si>
  <si>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</si>
  <si>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</si>
  <si>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</si>
  <si>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</si>
  <si>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</si>
  <si>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</si>
  <si>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</si>
  <si>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</si>
  <si>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</si>
  <si>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</si>
  <si>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</si>
  <si>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</si>
  <si>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</si>
  <si>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</si>
  <si>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</si>
  <si>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</si>
  <si>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</si>
  <si>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</si>
  <si>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</si>
  <si>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</si>
  <si>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</si>
  <si>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</si>
  <si>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</si>
  <si>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</si>
  <si>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</si>
  <si>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</si>
  <si>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</si>
  <si>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</si>
  <si>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</si>
  <si>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</si>
  <si>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</si>
  <si>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</si>
  <si>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</si>
  <si>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</si>
  <si>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</si>
  <si>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</si>
  <si>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</si>
  <si>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</si>
  <si>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</si>
  <si>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</si>
  <si>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</si>
  <si>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</si>
  <si>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</si>
  <si>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</si>
  <si>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</si>
  <si>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</si>
  <si>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</si>
  <si>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</si>
  <si>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</si>
  <si>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</si>
  <si>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</si>
  <si>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</si>
  <si>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</si>
  <si>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</si>
  <si>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</si>
  <si>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</si>
  <si>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</si>
  <si>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</si>
  <si>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</si>
  <si>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</si>
  <si>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</si>
  <si>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</si>
  <si>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</si>
  <si>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</si>
  <si>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</si>
  <si>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</si>
  <si>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</si>
  <si>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</si>
  <si>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</si>
  <si>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</si>
  <si>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</si>
  <si>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</si>
  <si>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</si>
  <si>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</si>
  <si>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</si>
  <si>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</si>
  <si>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</si>
  <si>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</si>
  <si>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</si>
  <si>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</si>
  <si>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</si>
  <si>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</si>
  <si>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</si>
  <si>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</si>
  <si>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</si>
  <si>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</si>
  <si>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</si>
  <si>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</si>
  <si>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</si>
  <si>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</si>
  <si>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</si>
  <si>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</si>
  <si>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</si>
  <si>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</si>
  <si>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</si>
  <si>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</si>
  <si>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</si>
  <si>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</si>
  <si>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</si>
  <si>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</si>
  <si>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</si>
  <si>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</si>
  <si>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</si>
  <si>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</si>
  <si>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</si>
  <si>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</si>
  <si>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</si>
  <si>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</si>
  <si>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</si>
  <si>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</si>
  <si>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</si>
  <si>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</si>
  <si>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</si>
  <si>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</si>
  <si>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</si>
  <si>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</si>
  <si>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</si>
  <si>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</si>
  <si>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</si>
  <si>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</si>
  <si>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</si>
  <si>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</si>
  <si>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</si>
  <si>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</si>
  <si>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</si>
  <si>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</si>
  <si>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</si>
  <si>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</si>
  <si>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</si>
  <si>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</si>
  <si>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</si>
  <si>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</si>
  <si>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</si>
  <si>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</si>
  <si>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</si>
  <si>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</si>
  <si>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</si>
  <si>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</si>
  <si>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</si>
  <si>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</si>
  <si>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</si>
  <si>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</si>
  <si>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</si>
  <si>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</si>
  <si>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</si>
  <si>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</si>
  <si>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</si>
  <si>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</si>
  <si>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</si>
  <si>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</si>
  <si>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</si>
  <si>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</si>
  <si>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</si>
  <si>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</si>
  <si>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</si>
  <si>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</si>
  <si>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</si>
  <si>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</si>
  <si>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</si>
  <si>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</si>
  <si>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</si>
  <si>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</si>
  <si>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</si>
  <si>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</si>
  <si>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</si>
  <si>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</si>
  <si>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</si>
  <si>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</si>
  <si>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</si>
  <si>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</si>
  <si>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</si>
  <si>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</si>
  <si>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</si>
  <si>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</si>
  <si>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</si>
  <si>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</si>
  <si>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</si>
  <si>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</si>
  <si>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</si>
  <si>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</si>
  <si>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</si>
  <si>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</si>
  <si>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</si>
  <si>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</si>
  <si>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</si>
  <si>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</si>
  <si>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</si>
  <si>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</si>
  <si>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</si>
  <si>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</si>
  <si>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</si>
  <si>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</si>
  <si>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</si>
  <si>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</si>
  <si>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</si>
  <si>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</si>
  <si>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</si>
  <si>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</si>
  <si>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</si>
  <si>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</si>
  <si>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</si>
  <si>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</si>
  <si>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</si>
  <si>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</si>
  <si>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</si>
  <si>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</si>
  <si>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</si>
  <si>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</si>
  <si>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</si>
  <si>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</si>
  <si>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</si>
  <si>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</si>
  <si>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</si>
  <si>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</si>
  <si>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</si>
  <si>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</si>
  <si>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</si>
  <si>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</si>
  <si>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</si>
  <si>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</si>
  <si>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</si>
  <si>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</si>
  <si>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</si>
  <si>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</si>
  <si>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</si>
  <si>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</si>
  <si>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</si>
  <si>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</si>
  <si>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</si>
  <si>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</si>
  <si>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</si>
  <si>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</si>
  <si>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</si>
  <si>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</si>
  <si>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</si>
  <si>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</si>
  <si>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</si>
  <si>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</si>
  <si>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</si>
  <si>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</si>
  <si>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</si>
  <si>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</si>
  <si>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</si>
  <si>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</si>
  <si>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</si>
  <si>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</si>
  <si>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</si>
  <si>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</si>
  <si>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</si>
  <si>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</si>
  <si>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</si>
  <si>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</si>
  <si>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</si>
  <si>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</si>
  <si>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</si>
  <si>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</si>
  <si>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</si>
  <si>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</si>
  <si>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</si>
  <si>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</si>
  <si>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</si>
  <si>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</si>
  <si>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</si>
  <si>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</si>
  <si>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</si>
  <si>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</si>
  <si>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</si>
  <si>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</si>
  <si>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</si>
  <si>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</si>
  <si>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</si>
  <si>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</si>
  <si>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</si>
  <si>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</si>
  <si>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</si>
  <si>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</si>
  <si>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</si>
  <si>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</si>
  <si>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</si>
  <si>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</si>
  <si>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</si>
  <si>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</si>
  <si>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</si>
  <si>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</si>
  <si>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</si>
  <si>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</si>
  <si>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</si>
  <si>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</si>
  <si>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</si>
  <si>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</si>
  <si>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</si>
  <si>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</si>
  <si>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</si>
  <si>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</si>
  <si>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</si>
  <si>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</si>
  <si>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</si>
  <si>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</si>
  <si>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</si>
  <si>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</si>
  <si>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</si>
  <si>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</si>
  <si>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</si>
  <si>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</si>
  <si>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</si>
  <si>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</si>
  <si>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</si>
  <si>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</si>
  <si>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</si>
  <si>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</si>
  <si>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</si>
  <si>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</si>
  <si>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</si>
  <si>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</si>
  <si>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</si>
  <si>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</si>
  <si>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</si>
  <si>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</si>
  <si>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</si>
  <si>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</si>
  <si>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</si>
  <si>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</si>
  <si>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</si>
  <si>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</si>
  <si>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</si>
  <si>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</si>
  <si>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</si>
  <si>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</si>
  <si>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</si>
  <si>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</si>
  <si>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</si>
  <si>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</si>
  <si>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</si>
  <si>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</si>
  <si>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</si>
  <si>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</si>
  <si>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</si>
  <si>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</si>
  <si>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</si>
  <si>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</si>
  <si>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</si>
  <si>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</si>
  <si>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</si>
  <si>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</si>
  <si>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</si>
  <si>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</si>
  <si>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</si>
  <si>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</si>
  <si>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</si>
  <si>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</si>
  <si>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</si>
  <si>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</si>
  <si>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</si>
  <si>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</si>
  <si>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</si>
  <si>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</si>
  <si>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</si>
  <si>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</si>
  <si>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</si>
  <si>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</si>
  <si>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</si>
  <si>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</si>
  <si>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</si>
  <si>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</si>
  <si>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</si>
  <si>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</si>
  <si>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</si>
  <si>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</si>
  <si>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</si>
  <si>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</si>
  <si>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</si>
  <si>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</si>
  <si>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</si>
  <si>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</si>
  <si>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</si>
  <si>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</si>
  <si>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</si>
  <si>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</si>
  <si>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</si>
  <si>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</si>
  <si>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</si>
  <si>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</si>
  <si>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</si>
  <si>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</si>
  <si>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</si>
  <si>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</si>
  <si>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</si>
  <si>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</si>
  <si>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</si>
  <si>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</si>
  <si>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</si>
  <si>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</si>
  <si>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</si>
  <si>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</si>
  <si>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</si>
  <si>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</si>
  <si>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</si>
  <si>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</si>
  <si>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</si>
  <si>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</si>
  <si>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</si>
  <si>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</si>
  <si>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</si>
  <si>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</si>
  <si>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</si>
  <si>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</si>
  <si>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</si>
  <si>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</si>
  <si>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</si>
  <si>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</si>
  <si>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</si>
  <si>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</si>
  <si>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</si>
  <si>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</si>
  <si>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</si>
  <si>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</si>
  <si>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</si>
  <si>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</si>
  <si>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</si>
  <si>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</si>
  <si>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</si>
  <si>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</si>
  <si>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</si>
  <si>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</si>
  <si>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</si>
  <si>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</si>
  <si>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</si>
  <si>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</si>
  <si>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</si>
  <si>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</si>
  <si>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</si>
  <si>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</si>
  <si>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</si>
  <si>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</si>
  <si>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</si>
  <si>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</si>
  <si>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</si>
  <si>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</si>
  <si>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</si>
  <si>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</si>
  <si>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</si>
  <si>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</si>
  <si>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</si>
  <si>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</si>
  <si>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</si>
  <si>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</si>
  <si>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</si>
  <si>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</si>
  <si>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</si>
  <si>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</si>
  <si>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</si>
  <si>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</si>
  <si>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</si>
  <si>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</si>
  <si>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</si>
  <si>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</si>
  <si>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</si>
  <si>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</si>
  <si>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</si>
  <si>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</si>
  <si>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</si>
  <si>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</si>
  <si>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</si>
  <si>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</si>
  <si>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</si>
  <si>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</si>
  <si>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</si>
  <si>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</si>
  <si>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</si>
  <si>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</si>
  <si>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</si>
  <si>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</si>
  <si>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</si>
  <si>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</si>
  <si>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</si>
  <si>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</si>
  <si>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</si>
  <si>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</si>
  <si>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</si>
  <si>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</si>
  <si>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</si>
  <si>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</si>
  <si>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</si>
  <si>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</si>
  <si>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</si>
  <si>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</si>
  <si>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</si>
  <si>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</si>
  <si>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</si>
  <si>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</si>
  <si>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</si>
  <si>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</si>
  <si>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</si>
  <si>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</si>
  <si>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</si>
  <si>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</si>
  <si>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</si>
  <si>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</si>
  <si>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</si>
  <si>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</si>
  <si>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</si>
  <si>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</si>
  <si>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</si>
  <si>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</si>
  <si>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</si>
  <si>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</si>
  <si>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</si>
  <si>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</si>
  <si>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</si>
  <si>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</si>
  <si>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</si>
  <si>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</si>
  <si>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</si>
  <si>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</si>
  <si>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</si>
  <si>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</si>
  <si>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</si>
  <si>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</si>
  <si>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</si>
  <si>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</si>
  <si>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</si>
  <si>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</si>
  <si>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</si>
  <si>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</si>
  <si>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</si>
  <si>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</si>
  <si>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</si>
  <si>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</si>
  <si>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</si>
  <si>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</si>
  <si>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</si>
  <si>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</si>
  <si>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</si>
  <si>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</si>
  <si>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</si>
  <si>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</si>
  <si>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</si>
  <si>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</si>
  <si>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</si>
  <si>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</si>
  <si>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</si>
  <si>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</si>
  <si>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</si>
  <si>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</si>
  <si>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</si>
  <si>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</si>
  <si>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</si>
  <si>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</si>
  <si>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</si>
  <si>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</si>
  <si>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</si>
  <si>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</si>
  <si>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</si>
  <si>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</si>
  <si>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</si>
  <si>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</si>
  <si>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</si>
  <si>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</si>
  <si>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</si>
  <si>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</si>
  <si>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</si>
  <si>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</si>
  <si>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</si>
  <si>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</si>
  <si>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</si>
  <si>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</si>
  <si>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</si>
  <si>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</si>
  <si>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</si>
  <si>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</si>
  <si>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</si>
  <si>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</si>
  <si>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</si>
  <si>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</si>
  <si>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</si>
  <si>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</si>
  <si>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</si>
  <si>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</si>
  <si>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</si>
  <si>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</si>
  <si>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</si>
  <si>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</si>
  <si>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</si>
  <si>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</si>
  <si>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</si>
  <si>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</si>
  <si>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</si>
  <si>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</si>
  <si>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</si>
  <si>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</si>
  <si>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</si>
  <si>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</si>
  <si>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</si>
  <si>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</si>
  <si>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</si>
  <si>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</si>
  <si>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</si>
  <si>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</si>
  <si>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</si>
  <si>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</si>
  <si>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</si>
  <si>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</si>
  <si>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</si>
  <si>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</si>
  <si>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</si>
  <si>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</si>
  <si>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</si>
  <si>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</si>
  <si>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</si>
  <si>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</si>
  <si>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</si>
  <si>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</si>
  <si>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</si>
  <si>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</si>
  <si>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</si>
  <si>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</si>
  <si>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</si>
  <si>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</si>
  <si>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</si>
  <si>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</si>
  <si>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</si>
  <si>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</si>
  <si>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</si>
  <si>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</si>
  <si>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</si>
  <si>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</si>
  <si>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</si>
  <si>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</si>
  <si>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</si>
  <si>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</si>
  <si>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</si>
  <si>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</si>
  <si>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</si>
  <si>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</si>
  <si>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</si>
  <si>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</si>
  <si>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</si>
  <si>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</si>
  <si>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</si>
  <si>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</si>
  <si>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</si>
  <si>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</si>
  <si>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</si>
  <si>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</si>
  <si>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</si>
  <si>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</si>
  <si>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</si>
  <si>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</si>
  <si>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</si>
  <si>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</si>
  <si>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</si>
  <si>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</si>
  <si>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</si>
  <si>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</si>
  <si>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</si>
  <si>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</si>
  <si>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</si>
  <si>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</si>
  <si>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</si>
  <si>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</si>
  <si>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</si>
  <si>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</si>
  <si>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</si>
  <si>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</si>
  <si>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</si>
  <si>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</si>
  <si>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</si>
  <si>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</si>
  <si>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</si>
  <si>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</si>
  <si>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</si>
  <si>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</si>
  <si>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</si>
  <si>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</si>
  <si>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</si>
  <si>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</si>
  <si>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</si>
  <si>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</si>
  <si>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</si>
  <si>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</si>
  <si>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</si>
  <si>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</si>
  <si>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</si>
  <si>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</si>
  <si>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</si>
  <si>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</si>
  <si>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</si>
  <si>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</si>
  <si>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</si>
  <si>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</si>
  <si>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</si>
  <si>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</si>
  <si>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</si>
  <si>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</si>
  <si>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</si>
  <si>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</si>
  <si>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</si>
  <si>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</si>
  <si>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</si>
  <si>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</si>
  <si>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</si>
  <si>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</si>
  <si>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</si>
  <si>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</si>
  <si>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</si>
  <si>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</si>
  <si>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</si>
  <si>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</si>
  <si>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</si>
  <si>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</si>
  <si>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</si>
  <si>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</si>
  <si>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</si>
  <si>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</si>
  <si>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</si>
  <si>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</si>
  <si>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</si>
  <si>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</si>
  <si>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</si>
  <si>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</si>
  <si>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</si>
  <si>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</si>
  <si>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</si>
  <si>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</si>
  <si>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</si>
  <si>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</si>
  <si>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</si>
  <si>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</si>
  <si>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</si>
  <si>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</si>
  <si>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</si>
  <si>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</si>
  <si>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</si>
  <si>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</si>
  <si>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</si>
  <si>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</si>
  <si>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</si>
  <si>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</si>
  <si>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</si>
  <si>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</si>
  <si>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</si>
  <si>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</si>
  <si>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</si>
  <si>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</si>
  <si>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</si>
  <si>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</si>
  <si>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</si>
  <si>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</si>
  <si>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</si>
  <si>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</si>
  <si>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</si>
  <si>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</si>
  <si>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</si>
  <si>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</si>
  <si>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</si>
  <si>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</si>
  <si>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</si>
  <si>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</si>
  <si>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</si>
  <si>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</si>
  <si>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</si>
  <si>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</si>
  <si>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</si>
  <si>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</si>
  <si>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</si>
  <si>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</si>
  <si>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</si>
  <si>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</si>
  <si>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</si>
  <si>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</si>
  <si>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</si>
  <si>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</si>
  <si>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</si>
  <si>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</si>
  <si>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</si>
  <si>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</si>
  <si>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</si>
  <si>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</si>
  <si>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</si>
  <si>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</si>
  <si>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</si>
  <si>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</si>
  <si>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</si>
  <si>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</si>
  <si>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</si>
  <si>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</si>
  <si>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</si>
  <si>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</si>
  <si>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</si>
  <si>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</si>
  <si>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</si>
  <si>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</si>
  <si>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</si>
  <si>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</si>
  <si>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</si>
  <si>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</si>
  <si>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</si>
  <si>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</si>
  <si>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</si>
  <si>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</si>
  <si>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</si>
  <si>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</si>
  <si>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</si>
  <si>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</si>
  <si>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</si>
  <si>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</si>
  <si>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</si>
  <si>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</si>
  <si>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</si>
  <si>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</si>
  <si>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</si>
  <si>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</si>
  <si>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</si>
  <si>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</si>
  <si>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</si>
  <si>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</si>
  <si>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</si>
  <si>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</si>
  <si>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</si>
  <si>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</si>
  <si>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</si>
  <si>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</si>
  <si>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</si>
  <si>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</si>
  <si>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</si>
  <si>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</si>
  <si>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</si>
  <si>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</si>
  <si>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</si>
  <si>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</si>
  <si>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</si>
  <si>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</si>
  <si>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</si>
  <si>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</si>
  <si>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</si>
  <si>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</si>
  <si>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</si>
  <si>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</si>
  <si>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</si>
  <si>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</si>
  <si>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</si>
  <si>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</si>
  <si>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</si>
  <si>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</si>
  <si>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</si>
  <si>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</si>
  <si>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</si>
  <si>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</si>
  <si>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</si>
  <si>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</si>
  <si>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</si>
  <si>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</si>
  <si>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</si>
  <si>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</si>
  <si>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</si>
  <si>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</si>
  <si>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</si>
  <si>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</si>
  <si>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</si>
  <si>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</si>
  <si>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</si>
  <si>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</si>
  <si>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</si>
  <si>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</si>
  <si>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</si>
  <si>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</si>
  <si>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</si>
  <si>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</si>
  <si>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</si>
  <si>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</si>
  <si>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</si>
  <si>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</si>
  <si>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</si>
  <si>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</si>
  <si>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</si>
  <si>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</si>
  <si>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</si>
  <si>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</si>
  <si>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</si>
  <si>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</si>
  <si>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</si>
  <si>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</si>
  <si>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</si>
  <si>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</si>
  <si>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</si>
  <si>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</si>
  <si>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</si>
  <si>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</si>
  <si>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</si>
  <si>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</si>
  <si>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</si>
  <si>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</si>
  <si>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</si>
  <si>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</si>
  <si>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</si>
  <si>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</si>
  <si>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</si>
  <si>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</si>
  <si>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</si>
  <si>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</si>
  <si>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</si>
  <si>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</si>
  <si>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</si>
  <si>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</si>
  <si>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</si>
  <si>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</si>
  <si>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</si>
  <si>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</si>
  <si>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</si>
  <si>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</si>
  <si>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</si>
  <si>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</si>
  <si>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</si>
  <si>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</si>
  <si>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</si>
  <si>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</si>
  <si>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</si>
  <si>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</si>
  <si>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</si>
  <si>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</si>
  <si>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</si>
  <si>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</si>
  <si>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</si>
  <si>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</si>
  <si>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</si>
  <si>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</si>
  <si>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</si>
  <si>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</si>
  <si>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</si>
  <si>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</si>
  <si>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</si>
  <si>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</si>
  <si>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</si>
  <si>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</si>
  <si>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</si>
  <si>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</si>
  <si>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</si>
  <si>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</si>
  <si>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</si>
  <si>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</si>
  <si>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</si>
  <si>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</si>
  <si>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</si>
  <si>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</si>
  <si>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</si>
  <si>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</si>
  <si>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</si>
  <si>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</si>
  <si>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</si>
  <si>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</si>
  <si>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</si>
  <si>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</si>
  <si>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</si>
  <si>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</si>
  <si>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</si>
  <si>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</si>
  <si>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</si>
  <si>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</si>
  <si>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</si>
  <si>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</si>
  <si>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</si>
  <si>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</si>
  <si>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</si>
  <si>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</si>
  <si>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</si>
  <si>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</si>
  <si>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</si>
  <si>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</si>
  <si>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</si>
  <si>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</si>
  <si>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</si>
  <si>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</si>
  <si>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</si>
  <si>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</si>
  <si>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</si>
  <si>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</si>
  <si>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</si>
  <si>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</si>
  <si>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</si>
  <si>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</si>
  <si>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</si>
  <si>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</si>
  <si>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</si>
  <si>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</si>
  <si>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</si>
  <si>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</si>
  <si>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</si>
  <si>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</si>
  <si>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</si>
  <si>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</si>
  <si>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</si>
  <si>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</si>
  <si>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</si>
  <si>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</si>
  <si>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</si>
  <si>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</si>
  <si>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</si>
  <si>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</si>
  <si>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</si>
  <si>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</si>
  <si>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</si>
  <si>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</si>
  <si>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</si>
  <si>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</si>
  <si>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</si>
  <si>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</si>
  <si>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</si>
  <si>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</si>
  <si>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</si>
  <si>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</si>
  <si>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</si>
  <si>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</si>
  <si>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</si>
  <si>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</si>
  <si>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</si>
  <si>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</si>
  <si>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</si>
  <si>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</si>
  <si>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</si>
  <si>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</si>
  <si>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</si>
  <si>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</si>
  <si>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</si>
  <si>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</si>
  <si>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</si>
  <si>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</si>
  <si>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</si>
  <si>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</si>
  <si>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</si>
  <si>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</si>
  <si>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</si>
  <si>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</si>
  <si>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</si>
  <si>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</si>
  <si>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</si>
  <si>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</si>
  <si>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</si>
  <si>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</si>
  <si>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</si>
  <si>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</si>
  <si>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</si>
  <si>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</si>
  <si>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</si>
  <si>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</si>
  <si>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</si>
  <si>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</si>
  <si>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</si>
  <si>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</si>
  <si>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</si>
  <si>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</si>
  <si>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</si>
  <si>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</si>
  <si>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</si>
  <si>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</si>
  <si>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</si>
  <si>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</si>
  <si>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</si>
  <si>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</si>
  <si>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</si>
  <si>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</si>
  <si>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</si>
  <si>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</si>
  <si>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</si>
  <si>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</si>
  <si>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</si>
  <si>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</si>
  <si>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</si>
  <si>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</si>
  <si>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</si>
  <si>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</si>
  <si>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</si>
  <si>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</si>
  <si>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</si>
  <si>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</si>
  <si>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</si>
  <si>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</si>
  <si>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</si>
  <si>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</si>
  <si>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</si>
  <si>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</si>
  <si>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</si>
  <si>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</si>
  <si>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</si>
  <si>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</si>
  <si>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</si>
  <si>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</si>
  <si>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</si>
  <si>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</si>
  <si>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</si>
  <si>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</si>
  <si>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</si>
  <si>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</si>
  <si>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</si>
  <si>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</si>
  <si>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</si>
  <si>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</si>
  <si>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</si>
  <si>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</si>
  <si>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</si>
  <si>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</si>
  <si>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</si>
  <si>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</si>
  <si>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</si>
  <si>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</si>
  <si>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</si>
  <si>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</si>
  <si>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</si>
  <si>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</si>
  <si>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</si>
  <si>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</si>
  <si>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</si>
  <si>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</si>
  <si>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</si>
  <si>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</si>
  <si>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</si>
  <si>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</si>
  <si>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</si>
  <si>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</si>
  <si>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</si>
  <si>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</si>
  <si>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</si>
  <si>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</si>
  <si>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</si>
  <si>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</si>
  <si>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</si>
  <si>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</si>
  <si>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</si>
  <si>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</si>
  <si>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</si>
  <si>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</si>
  <si>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</si>
  <si>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</si>
  <si>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</si>
  <si>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</si>
  <si>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</si>
  <si>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</si>
  <si>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</si>
  <si>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</si>
  <si>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</si>
  <si>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</si>
  <si>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</si>
  <si>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</si>
  <si>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</si>
  <si>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</si>
  <si>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</si>
  <si>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</si>
  <si>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</si>
  <si>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</si>
  <si>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</si>
  <si>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</si>
  <si>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</si>
  <si>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</si>
  <si>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</si>
  <si>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</si>
  <si>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</si>
  <si>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</si>
  <si>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</si>
  <si>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</si>
  <si>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</si>
  <si>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</si>
  <si>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</si>
  <si>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</si>
  <si>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</si>
  <si>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</si>
  <si>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</si>
  <si>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</si>
  <si>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</si>
  <si>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</si>
  <si>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</si>
  <si>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</si>
  <si>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</si>
  <si>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</si>
  <si>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</si>
  <si>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</si>
  <si>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</si>
  <si>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</si>
  <si>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</si>
  <si>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</si>
  <si>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</si>
  <si>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</si>
  <si>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</si>
  <si>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</si>
  <si>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</si>
  <si>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</si>
  <si>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</si>
  <si>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</si>
  <si>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</si>
  <si>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</si>
  <si>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</si>
  <si>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</si>
  <si>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</si>
  <si>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</si>
  <si>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</si>
  <si>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</si>
  <si>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</si>
  <si>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</si>
  <si>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</si>
  <si>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</si>
  <si>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</si>
  <si>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</si>
  <si>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</si>
  <si>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</si>
  <si>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</si>
  <si>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</si>
  <si>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</si>
  <si>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</si>
  <si>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</si>
  <si>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</si>
  <si>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</si>
  <si>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</si>
  <si>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</si>
  <si>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</si>
  <si>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</si>
  <si>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</si>
  <si>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</si>
  <si>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</si>
  <si>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</si>
  <si>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</si>
  <si>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</si>
  <si>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</si>
  <si>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</si>
  <si>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</si>
  <si>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</si>
  <si>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</si>
  <si>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</si>
  <si>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</si>
  <si>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</si>
  <si>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</si>
  <si>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</si>
  <si>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</si>
  <si>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</si>
  <si>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</si>
  <si>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</si>
  <si>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</si>
  <si>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</si>
  <si>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</si>
  <si>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</si>
  <si>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</si>
  <si>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</si>
  <si>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</si>
  <si>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</si>
  <si>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</si>
  <si>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</si>
  <si>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</si>
  <si>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</si>
  <si>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</si>
  <si>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</si>
  <si>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</si>
  <si>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</si>
  <si>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</si>
  <si>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</si>
  <si>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</si>
  <si>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</si>
  <si>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</si>
  <si>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</si>
  <si>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</si>
  <si>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</si>
  <si>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</si>
  <si>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</si>
  <si>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</si>
  <si>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</si>
  <si>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</si>
  <si>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</si>
  <si>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</si>
  <si>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</si>
  <si>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</si>
  <si>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</si>
  <si>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</si>
  <si>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</si>
  <si>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</si>
  <si>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</si>
  <si>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</si>
  <si>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</si>
  <si>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</si>
  <si>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</si>
  <si>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</si>
  <si>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</si>
  <si>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</si>
  <si>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</si>
  <si>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</si>
  <si>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</si>
  <si>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</si>
  <si>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</si>
  <si>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</si>
  <si>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</si>
  <si>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</si>
  <si>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</si>
  <si>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</si>
  <si>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</si>
  <si>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</si>
  <si>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</si>
  <si>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</si>
  <si>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</si>
  <si>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</si>
  <si>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</si>
  <si>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</si>
  <si>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</si>
  <si>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</si>
  <si>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</si>
  <si>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</si>
  <si>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</si>
  <si>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</si>
  <si>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</si>
  <si>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</si>
  <si>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</si>
  <si>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</si>
  <si>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</si>
  <si>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</si>
  <si>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</si>
  <si>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</si>
  <si>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</si>
  <si>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</si>
  <si>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</si>
  <si>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</si>
  <si>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</si>
  <si>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</si>
  <si>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</si>
  <si>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</si>
  <si>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</si>
  <si>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</si>
  <si>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</si>
  <si>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</si>
  <si>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</si>
  <si>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</si>
  <si>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</si>
  <si>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</si>
  <si>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</si>
  <si>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</si>
  <si>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</si>
  <si>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</si>
  <si>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</si>
  <si>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</si>
  <si>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</si>
  <si>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</si>
  <si>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</si>
  <si>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</si>
  <si>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</si>
  <si>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</si>
  <si>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</si>
  <si>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</si>
  <si>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</si>
  <si>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</si>
  <si>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</si>
  <si>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</si>
  <si>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</si>
  <si>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</si>
  <si>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</si>
  <si>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</si>
  <si>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</si>
  <si>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</si>
  <si>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</si>
  <si>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</si>
  <si>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</si>
  <si>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</si>
  <si>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</si>
  <si>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</si>
  <si>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</si>
  <si>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</si>
  <si>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</si>
  <si>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</si>
  <si>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</si>
  <si>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</si>
  <si>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</si>
  <si>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</si>
  <si>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</si>
  <si>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</si>
  <si>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</si>
  <si>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</si>
  <si>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</si>
  <si>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</si>
  <si>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</si>
  <si>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</si>
  <si>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</si>
  <si>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</si>
  <si>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</si>
  <si>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</si>
  <si>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</si>
  <si>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</si>
  <si>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</si>
  <si>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</si>
  <si>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</si>
  <si>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</si>
  <si>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</si>
  <si>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</si>
  <si>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</si>
  <si>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</si>
  <si>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</si>
  <si>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</si>
  <si>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</si>
  <si>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</si>
  <si>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</si>
  <si>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</si>
  <si>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</si>
  <si>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</si>
  <si>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</si>
  <si>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</si>
  <si>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</si>
  <si>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</si>
  <si>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</si>
  <si>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</si>
  <si>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</si>
  <si>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</si>
  <si>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</si>
  <si>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</si>
  <si>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</si>
  <si>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</si>
  <si>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</si>
  <si>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</si>
  <si>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</si>
  <si>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</si>
  <si>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</si>
  <si>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</si>
  <si>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</si>
  <si>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</si>
  <si>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</si>
  <si>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</si>
  <si>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</si>
  <si>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</si>
  <si>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</si>
  <si>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</si>
  <si>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</si>
  <si>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</si>
  <si>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</si>
  <si>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</si>
  <si>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</si>
  <si>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</si>
  <si>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</si>
  <si>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</si>
  <si>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</si>
  <si>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</si>
  <si>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</si>
  <si>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</si>
  <si>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</si>
  <si>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</si>
  <si>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</si>
  <si>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</si>
  <si>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</si>
  <si>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</si>
  <si>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</si>
  <si>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</si>
  <si>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</si>
  <si>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</si>
  <si>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</si>
  <si>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</si>
  <si>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</si>
  <si>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</si>
  <si>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</si>
  <si>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</si>
  <si>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</si>
  <si>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</si>
  <si>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</si>
  <si>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</si>
  <si>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</si>
  <si>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</si>
  <si>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</si>
  <si>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</si>
  <si>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</si>
  <si>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</si>
  <si>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</si>
  <si>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</si>
  <si>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</si>
  <si>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</si>
  <si>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</si>
  <si>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</si>
  <si>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</si>
  <si>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</si>
  <si>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</si>
  <si>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</si>
  <si>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</si>
  <si>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</si>
  <si>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</si>
  <si>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</si>
  <si>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</si>
  <si>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</si>
  <si>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</si>
  <si>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</si>
  <si>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</si>
  <si>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</si>
  <si>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</si>
  <si>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</si>
  <si>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</si>
  <si>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</si>
  <si>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</si>
  <si>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</si>
  <si>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</si>
  <si>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</si>
  <si>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</si>
  <si>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</si>
  <si>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</si>
  <si>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</si>
  <si>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</si>
  <si>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</si>
  <si>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</si>
  <si>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</si>
  <si>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</si>
  <si>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</si>
  <si>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</si>
  <si>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</si>
  <si>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</si>
  <si>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</si>
  <si>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</si>
  <si>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</si>
  <si>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</si>
  <si>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</si>
  <si>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</si>
  <si>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</si>
  <si>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</si>
  <si>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</si>
  <si>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</si>
  <si>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</si>
  <si>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</si>
  <si>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</si>
  <si>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</si>
  <si>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</si>
  <si>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</si>
  <si>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</si>
  <si>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</si>
  <si>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</si>
  <si>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</si>
  <si>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</si>
  <si>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</si>
  <si>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</si>
  <si>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</si>
  <si>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</si>
  <si>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</si>
  <si>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</si>
  <si>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</si>
  <si>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</si>
  <si>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</si>
  <si>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</si>
  <si>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</si>
  <si>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</si>
  <si>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</si>
  <si>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</si>
  <si>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</si>
  <si>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</si>
  <si>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</si>
  <si>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</si>
  <si>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</si>
  <si>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</si>
  <si>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</si>
  <si>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</si>
  <si>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</si>
  <si>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</si>
  <si>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</si>
  <si>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</si>
  <si>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</si>
  <si>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</si>
  <si>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</si>
  <si>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</si>
  <si>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</si>
  <si>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</si>
  <si>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</si>
  <si>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</si>
  <si>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</si>
  <si>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</si>
  <si>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</si>
  <si>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</si>
  <si>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</si>
  <si>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</si>
  <si>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</si>
  <si>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</si>
  <si>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</si>
  <si>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</si>
  <si>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</si>
  <si>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</si>
  <si>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</si>
  <si>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</si>
  <si>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</si>
  <si>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</si>
  <si>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</si>
  <si>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</si>
  <si>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</si>
  <si>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</si>
  <si>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</si>
  <si>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</si>
  <si>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</si>
  <si>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</si>
  <si>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</si>
  <si>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</si>
  <si>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</si>
  <si>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</si>
  <si>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</si>
  <si>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</si>
  <si>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</si>
  <si>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</si>
  <si>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</si>
  <si>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</si>
  <si>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</si>
  <si>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</si>
  <si>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</si>
  <si>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</si>
  <si>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</si>
  <si>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</si>
  <si>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</si>
  <si>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</si>
  <si>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</si>
  <si>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</si>
  <si>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</si>
  <si>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</si>
  <si>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</si>
  <si>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</si>
  <si>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</si>
  <si>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</si>
  <si>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</si>
  <si>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</si>
  <si>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</si>
  <si>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</si>
  <si>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</si>
  <si>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</si>
  <si>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</si>
  <si>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</si>
  <si>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</si>
  <si>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</si>
  <si>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</si>
  <si>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</si>
  <si>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</si>
  <si>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</si>
  <si>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</si>
  <si>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</si>
  <si>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</si>
  <si>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</si>
  <si>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</si>
  <si>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</si>
  <si>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</si>
  <si>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</si>
  <si>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</si>
  <si>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</si>
  <si>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</si>
  <si>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</si>
  <si>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</si>
  <si>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</si>
  <si>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</si>
  <si>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</si>
  <si>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</si>
  <si>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</si>
  <si>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</si>
  <si>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</si>
  <si>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</si>
  <si>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</si>
  <si>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</si>
  <si>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</si>
  <si>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</si>
  <si>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</si>
  <si>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</si>
  <si>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</si>
  <si>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</si>
  <si>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</si>
  <si>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</si>
  <si>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</si>
  <si>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</si>
  <si>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</si>
  <si>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</si>
  <si>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</si>
  <si>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</si>
  <si>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</si>
  <si>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</si>
  <si>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</si>
  <si>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</si>
  <si>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</si>
  <si>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</si>
  <si>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</si>
  <si>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</si>
  <si>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</si>
  <si>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</si>
  <si>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</si>
  <si>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</si>
  <si>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</si>
  <si>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</si>
  <si>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</si>
  <si>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</si>
  <si>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</si>
  <si>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</si>
  <si>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</si>
  <si>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</si>
  <si>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</si>
  <si>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</si>
  <si>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</si>
  <si>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</si>
  <si>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</si>
  <si>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</si>
  <si>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</si>
  <si>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</si>
  <si>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</si>
  <si>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</si>
  <si>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</si>
  <si>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</si>
  <si>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</si>
  <si>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</si>
  <si>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</si>
  <si>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</si>
  <si>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</si>
  <si>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</si>
  <si>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</si>
  <si>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</si>
  <si>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</si>
  <si>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</si>
  <si>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</si>
  <si>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</si>
  <si>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</si>
  <si>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</si>
  <si>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</si>
  <si>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</si>
  <si>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</si>
  <si>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</si>
  <si>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</si>
  <si>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</si>
  <si>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</si>
  <si>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</si>
  <si>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</si>
  <si>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</si>
  <si>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</si>
  <si>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</si>
  <si>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</si>
  <si>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</si>
  <si>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</si>
  <si>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</si>
  <si>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</si>
  <si>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</si>
  <si>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</si>
  <si>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</si>
  <si>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</si>
  <si>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</si>
  <si>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</si>
  <si>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</si>
  <si>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</si>
  <si>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</si>
  <si>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</si>
  <si>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</si>
  <si>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</si>
  <si>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</si>
  <si>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</si>
  <si>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</si>
  <si>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</si>
  <si>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</si>
  <si>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</si>
  <si>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</si>
  <si>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</si>
  <si>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</si>
  <si>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</si>
  <si>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</si>
  <si>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</si>
  <si>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</si>
  <si>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</si>
  <si>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</si>
  <si>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</si>
  <si>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</si>
  <si>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</si>
  <si>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</si>
  <si>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</si>
  <si>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</si>
  <si>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</si>
  <si>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</si>
  <si>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</si>
  <si>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</si>
  <si>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</si>
  <si>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</si>
  <si>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</si>
  <si>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</si>
  <si>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</si>
  <si>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</si>
  <si>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</si>
  <si>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</si>
  <si>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</si>
  <si>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</si>
  <si>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</si>
  <si>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</si>
  <si>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</si>
  <si>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</si>
  <si>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</si>
  <si>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</si>
  <si>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</si>
  <si>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</si>
  <si>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</si>
  <si>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</si>
  <si>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</si>
  <si>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</si>
  <si>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</si>
  <si>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</si>
  <si>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</si>
  <si>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</si>
  <si>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</si>
  <si>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</si>
  <si>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</si>
  <si>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</si>
  <si>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</si>
  <si>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</si>
  <si>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</si>
  <si>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</si>
  <si>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</si>
  <si>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</si>
  <si>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</si>
  <si>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</si>
  <si>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</si>
  <si>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</si>
  <si>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</si>
  <si>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</si>
  <si>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</si>
  <si>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</si>
  <si>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</si>
  <si>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</si>
  <si>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</si>
  <si>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</si>
  <si>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</si>
  <si>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</si>
  <si>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</si>
  <si>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</si>
  <si>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</si>
  <si>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</si>
  <si>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</si>
  <si>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</si>
  <si>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</si>
  <si>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</si>
  <si>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</si>
  <si>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</si>
  <si>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</si>
  <si>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</si>
  <si>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</si>
  <si>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</si>
  <si>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</si>
  <si>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</si>
  <si>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</si>
  <si>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</si>
  <si>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</si>
  <si>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</si>
  <si>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</si>
  <si>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</si>
  <si>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</si>
  <si>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</si>
  <si>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</si>
  <si>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</si>
  <si>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</si>
  <si>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</si>
  <si>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</si>
  <si>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</si>
  <si>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</si>
  <si>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</si>
  <si>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</si>
  <si>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</si>
  <si>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</si>
  <si>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</si>
  <si>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</si>
  <si>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</si>
  <si>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</si>
  <si>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</si>
  <si>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</si>
  <si>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</si>
  <si>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</si>
  <si>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</si>
  <si>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</si>
  <si>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</si>
  <si>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</si>
  <si>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</si>
  <si>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</si>
  <si>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</si>
  <si>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</si>
  <si>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</si>
  <si>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</si>
  <si>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</si>
  <si>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</si>
  <si>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</si>
  <si>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</si>
  <si>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</si>
  <si>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</si>
  <si>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</si>
  <si>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</si>
  <si>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</si>
  <si>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</si>
  <si>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</si>
  <si>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</si>
  <si>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</si>
  <si>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</si>
  <si>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</si>
  <si>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</si>
  <si>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</si>
  <si>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</si>
  <si>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</si>
  <si>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</si>
  <si>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</si>
  <si>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</si>
  <si>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</si>
  <si>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</si>
  <si>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</si>
  <si>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</si>
  <si>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</si>
  <si>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</si>
  <si>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</si>
  <si>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</si>
  <si>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</si>
  <si>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</si>
  <si>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</si>
  <si>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</si>
  <si>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</si>
  <si>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</si>
  <si>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</si>
  <si>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</si>
  <si>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</si>
  <si>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</si>
  <si>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</si>
  <si>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</si>
  <si>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</si>
  <si>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</si>
  <si>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</si>
  <si>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</si>
  <si>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</si>
  <si>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</si>
  <si>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</si>
  <si>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</si>
  <si>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</si>
  <si>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</si>
  <si>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</si>
  <si>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</si>
  <si>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</si>
  <si>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</si>
  <si>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</si>
  <si>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</si>
  <si>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</si>
  <si>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</si>
  <si>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</si>
  <si>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</si>
  <si>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</si>
  <si>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</si>
  <si>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</si>
  <si>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</si>
  <si>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</si>
  <si>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</si>
  <si>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</si>
  <si>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</si>
  <si>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</si>
  <si>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</si>
  <si>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</si>
  <si>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</si>
  <si>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</si>
  <si>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</si>
  <si>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</si>
  <si>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</si>
  <si>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</si>
  <si>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</si>
  <si>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</si>
  <si>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</si>
  <si>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</si>
  <si>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</si>
  <si>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</si>
  <si>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</si>
  <si>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</si>
  <si>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</si>
  <si>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</si>
  <si>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</si>
  <si>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</si>
  <si>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</si>
  <si>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</si>
  <si>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</si>
  <si>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</si>
  <si>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</si>
  <si>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</si>
  <si>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</si>
  <si>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</si>
  <si>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</si>
  <si>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</si>
  <si>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</si>
  <si>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</si>
  <si>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</si>
  <si>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</si>
  <si>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</si>
  <si>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</si>
  <si>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</si>
  <si>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</si>
  <si>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</si>
  <si>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</si>
  <si>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</si>
  <si>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</si>
  <si>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</si>
  <si>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</si>
  <si>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</si>
  <si>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</si>
  <si>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</si>
  <si>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</si>
  <si>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</si>
  <si>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</si>
  <si>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</si>
  <si>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</si>
  <si>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</si>
  <si>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</si>
  <si>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</si>
  <si>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</si>
  <si>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</si>
  <si>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</si>
  <si>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</si>
  <si>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</si>
  <si>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</si>
  <si>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</si>
  <si>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</si>
  <si>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</si>
  <si>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</si>
  <si>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</si>
  <si>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</si>
  <si>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</si>
  <si>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</si>
  <si>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</si>
  <si>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</si>
  <si>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</si>
  <si>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</si>
  <si>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</si>
  <si>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</si>
  <si>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</si>
  <si>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</si>
  <si>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</si>
  <si>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</si>
  <si>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</si>
  <si>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</si>
  <si>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</si>
  <si>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</si>
  <si>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</si>
  <si>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</si>
  <si>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</si>
  <si>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</si>
  <si>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</si>
  <si>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</si>
  <si>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</si>
  <si>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</si>
  <si>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</si>
  <si>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</si>
  <si>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</si>
  <si>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</si>
  <si>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</si>
  <si>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</si>
  <si>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</si>
  <si>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</si>
  <si>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</si>
  <si>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</si>
  <si>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</si>
  <si>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</si>
  <si>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</si>
  <si>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</si>
  <si>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</si>
  <si>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</si>
  <si>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</si>
  <si>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</si>
  <si>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</si>
  <si>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</si>
  <si>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</si>
  <si>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</si>
  <si>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</si>
  <si>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</si>
  <si>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</si>
  <si>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</si>
  <si>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</si>
  <si>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</si>
  <si>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</si>
  <si>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</si>
  <si>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</si>
  <si>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</si>
  <si>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</si>
  <si>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</si>
  <si>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</si>
  <si>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</si>
  <si>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</si>
  <si>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</si>
  <si>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</si>
  <si>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</si>
  <si>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</si>
  <si>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</si>
  <si>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</si>
  <si>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</si>
  <si>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</si>
  <si>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</si>
  <si>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</si>
  <si>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</si>
  <si>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</si>
  <si>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</si>
  <si>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</si>
  <si>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</si>
  <si>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</si>
  <si>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</si>
  <si>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</si>
  <si>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</si>
  <si>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</si>
  <si>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</si>
  <si>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</si>
  <si>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</si>
  <si>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</si>
  <si>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</si>
  <si>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</si>
  <si>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</si>
  <si>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</si>
  <si>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</si>
  <si>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</si>
  <si>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</si>
  <si>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</si>
  <si>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</si>
  <si>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</si>
  <si>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</si>
  <si>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</si>
  <si>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</si>
  <si>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</si>
  <si>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</si>
  <si>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</si>
  <si>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</si>
  <si>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</si>
  <si>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</si>
  <si>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</si>
  <si>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</si>
  <si>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</si>
  <si>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</si>
  <si>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</si>
  <si>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</si>
  <si>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</si>
  <si>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</si>
  <si>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</si>
  <si>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</si>
  <si>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</si>
  <si>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</si>
  <si>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</si>
  <si>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</si>
  <si>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</si>
  <si>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</si>
  <si>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</si>
  <si>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</si>
  <si>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</si>
  <si>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</si>
  <si>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</si>
  <si>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</si>
  <si>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</si>
  <si>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</si>
  <si>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</si>
  <si>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</si>
  <si>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</si>
  <si>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</si>
  <si>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</si>
  <si>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</si>
  <si>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</si>
  <si>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</si>
  <si>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</si>
  <si>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</si>
  <si>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</si>
  <si>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</si>
  <si>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</si>
  <si>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</si>
  <si>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</si>
  <si>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</si>
  <si>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</si>
  <si>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</si>
  <si>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</si>
  <si>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</si>
  <si>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</si>
  <si>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</si>
  <si>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</si>
  <si>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</si>
  <si>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</si>
  <si>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</si>
  <si>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</si>
  <si>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</si>
  <si>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</si>
  <si>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</si>
  <si>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</si>
  <si>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</si>
  <si>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</si>
  <si>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</si>
  <si>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</si>
  <si>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</si>
  <si>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</si>
  <si>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</si>
  <si>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</si>
  <si>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</si>
  <si>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</si>
  <si>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</si>
  <si>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</si>
  <si>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</si>
  <si>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</si>
  <si>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</si>
  <si>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</si>
  <si>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</si>
  <si>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</si>
  <si>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</si>
  <si>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</si>
  <si>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</si>
  <si>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</si>
  <si>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</si>
  <si>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</si>
  <si>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</si>
  <si>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</si>
  <si>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</si>
  <si>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</si>
  <si>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</si>
  <si>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</si>
  <si>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</si>
  <si>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</si>
  <si>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</si>
  <si>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</si>
  <si>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</si>
  <si>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</si>
  <si>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</si>
  <si>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</si>
  <si>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</si>
  <si>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</si>
  <si>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</si>
  <si>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</si>
  <si>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</si>
  <si>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</si>
  <si>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</si>
  <si>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</si>
  <si>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</si>
  <si>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</si>
  <si>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</si>
  <si>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</si>
  <si>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</si>
  <si>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</si>
  <si>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</si>
  <si>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</si>
  <si>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</si>
  <si>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</si>
  <si>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</si>
  <si>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</si>
  <si>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</si>
  <si>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</si>
  <si>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</si>
  <si>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</si>
  <si>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</si>
  <si>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</si>
  <si>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</si>
  <si>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</si>
  <si>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</si>
  <si>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</si>
  <si>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</si>
  <si>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</si>
  <si>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</si>
  <si>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</si>
  <si>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</si>
  <si>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</si>
  <si>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</si>
  <si>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</si>
  <si>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</si>
  <si>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</si>
  <si>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</si>
  <si>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</si>
  <si>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</si>
  <si>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</si>
  <si>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</si>
  <si>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</si>
  <si>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</si>
  <si>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</si>
  <si>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</si>
  <si>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</si>
  <si>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</si>
  <si>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</si>
  <si>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</si>
  <si>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</si>
  <si>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</si>
  <si>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</si>
  <si>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</si>
  <si>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</si>
  <si>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</si>
  <si>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</si>
  <si>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</si>
  <si>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</si>
  <si>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</si>
  <si>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</si>
  <si>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</si>
  <si>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</si>
  <si>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</si>
  <si>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</si>
  <si>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</si>
  <si>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</si>
  <si>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</si>
  <si>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</si>
  <si>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</si>
  <si>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</si>
  <si>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</si>
  <si>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</si>
  <si>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</si>
  <si>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</si>
  <si>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</si>
  <si>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</si>
  <si>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</si>
  <si>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</si>
  <si>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</si>
  <si>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</si>
  <si>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</si>
  <si>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</si>
  <si>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</si>
  <si>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</si>
  <si>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</si>
  <si>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</si>
  <si>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</si>
  <si>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</si>
  <si>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</si>
  <si>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</si>
  <si>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</si>
  <si>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</si>
  <si>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</si>
  <si>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</si>
  <si>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</si>
  <si>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</si>
  <si>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</si>
  <si>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</si>
  <si>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</si>
  <si>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</si>
  <si>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</si>
  <si>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</si>
  <si>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</si>
  <si>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</si>
  <si>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</si>
  <si>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</si>
  <si>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</si>
  <si>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</si>
  <si>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</si>
  <si>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</si>
  <si>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</si>
  <si>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</si>
  <si>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</si>
  <si>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</si>
  <si>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</si>
  <si>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</si>
  <si>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</si>
  <si>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</si>
  <si>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</si>
  <si>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</si>
  <si>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</si>
  <si>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</si>
  <si>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</si>
  <si>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</si>
  <si>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</si>
  <si>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</si>
  <si>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</si>
  <si>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</si>
  <si>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</si>
  <si>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</si>
  <si>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</si>
  <si>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</si>
  <si>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</si>
  <si>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</si>
  <si>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</si>
  <si>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</si>
  <si>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</si>
  <si>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</si>
  <si>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</si>
  <si>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</si>
  <si>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</si>
  <si>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</si>
  <si>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</si>
  <si>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</si>
  <si>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</si>
  <si>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</si>
  <si>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</si>
  <si>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</si>
  <si>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</si>
  <si>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</si>
  <si>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</si>
  <si>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</si>
  <si>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</si>
  <si>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</si>
  <si>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</si>
  <si>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</si>
  <si>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</si>
  <si>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</si>
  <si>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</si>
  <si>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</si>
  <si>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</si>
  <si>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</si>
  <si>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</si>
  <si>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</si>
  <si>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</si>
  <si>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</si>
  <si>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</si>
  <si>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</si>
  <si>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</si>
  <si>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</si>
  <si>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</si>
  <si>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</si>
  <si>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</si>
  <si>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</si>
  <si>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</si>
  <si>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</si>
  <si>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</si>
  <si>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</si>
  <si>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</si>
  <si>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</si>
  <si>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</si>
  <si>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</si>
  <si>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</si>
  <si>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</si>
  <si>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</si>
  <si>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</si>
  <si>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</si>
  <si>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</si>
  <si>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</si>
  <si>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</si>
  <si>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</si>
  <si>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</si>
  <si>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</si>
  <si>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</si>
  <si>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</si>
  <si>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</si>
  <si>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</si>
  <si>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</si>
  <si>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</si>
  <si>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</si>
  <si>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</si>
  <si>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</si>
  <si>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</si>
  <si>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</si>
  <si>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</si>
  <si>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</si>
  <si>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</si>
  <si>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</si>
  <si>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</si>
  <si>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</si>
  <si>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</si>
  <si>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</si>
  <si>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</si>
  <si>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</si>
  <si>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</si>
  <si>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</si>
  <si>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</si>
  <si>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</si>
  <si>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</si>
  <si>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</si>
  <si>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</si>
  <si>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</si>
  <si>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</si>
  <si>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</si>
  <si>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</si>
  <si>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</si>
  <si>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</si>
  <si>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</si>
  <si>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</si>
  <si>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</si>
  <si>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</si>
  <si>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</si>
  <si>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</si>
  <si>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</si>
  <si>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</si>
  <si>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</si>
  <si>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</si>
  <si>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</si>
  <si>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</si>
  <si>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</si>
  <si>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</si>
  <si>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</si>
  <si>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</si>
  <si>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</si>
  <si>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</si>
  <si>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</si>
  <si>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</si>
  <si>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</si>
  <si>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</si>
  <si>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</si>
  <si>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</si>
  <si>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</si>
  <si>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</si>
  <si>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</si>
  <si>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</si>
  <si>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</si>
  <si>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</si>
  <si>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</si>
  <si>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</si>
  <si>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</si>
  <si>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</si>
  <si>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</si>
  <si>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</si>
  <si>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</si>
  <si>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</si>
  <si>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</si>
  <si>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</si>
  <si>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</si>
  <si>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</si>
  <si>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</si>
  <si>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</si>
  <si>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</si>
  <si>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</si>
  <si>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</si>
  <si>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</si>
  <si>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</si>
  <si>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</si>
  <si>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</si>
  <si>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</si>
  <si>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</si>
  <si>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</si>
  <si>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</si>
  <si>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</si>
  <si>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</si>
  <si>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</si>
  <si>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</si>
  <si>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</si>
  <si>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</si>
  <si>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</si>
  <si>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</si>
  <si>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</si>
  <si>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</si>
  <si>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</si>
  <si>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</si>
  <si>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</si>
  <si>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</si>
  <si>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</si>
  <si>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</si>
  <si>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</si>
  <si>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</si>
  <si>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</si>
  <si>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</si>
  <si>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</si>
  <si>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</si>
  <si>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</si>
  <si>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</si>
  <si>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</si>
  <si>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</si>
  <si>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</si>
  <si>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</si>
  <si>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</si>
  <si>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</si>
  <si>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</si>
  <si>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</si>
  <si>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</si>
  <si>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</si>
  <si>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</si>
  <si>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</si>
  <si>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</si>
  <si>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</si>
  <si>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</si>
  <si>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</si>
  <si>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</si>
  <si>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</si>
  <si>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</si>
  <si>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</si>
  <si>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</si>
  <si>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</si>
  <si>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</si>
  <si>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</si>
  <si>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</si>
  <si>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</si>
  <si>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</si>
  <si>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</si>
  <si>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</si>
  <si>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</si>
  <si>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</si>
  <si>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</si>
  <si>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</si>
  <si>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</si>
  <si>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</si>
  <si>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</si>
  <si>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</si>
  <si>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</si>
  <si>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</si>
  <si>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</si>
  <si>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</si>
  <si>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</si>
  <si>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</si>
  <si>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</si>
  <si>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</si>
  <si>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</si>
  <si>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</si>
  <si>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</si>
  <si>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</si>
  <si>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</si>
  <si>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</si>
  <si>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</si>
  <si>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</si>
  <si>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</si>
  <si>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</si>
  <si>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</si>
  <si>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</si>
  <si>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</si>
  <si>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</si>
  <si>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</si>
  <si>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</si>
  <si>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</si>
  <si>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</si>
  <si>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</si>
  <si>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</si>
  <si>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</si>
  <si>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</si>
  <si>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</si>
  <si>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</si>
  <si>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</si>
  <si>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</si>
  <si>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</si>
  <si>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</si>
  <si>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</si>
  <si>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</si>
  <si>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</si>
  <si>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</si>
  <si>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</si>
  <si>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</si>
  <si>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</si>
  <si>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</si>
  <si>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</si>
  <si>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</si>
  <si>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</si>
  <si>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</si>
  <si>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</si>
  <si>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</si>
  <si>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</si>
  <si>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</si>
  <si>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</si>
  <si>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</si>
  <si>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</si>
  <si>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</si>
  <si>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</si>
  <si>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</si>
  <si>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</si>
  <si>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</si>
  <si>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</si>
  <si>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</si>
  <si>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</si>
  <si>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</si>
  <si>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</si>
  <si>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</si>
  <si>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</si>
  <si>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</si>
  <si>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</si>
  <si>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</si>
  <si>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</si>
  <si>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</si>
  <si>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</si>
  <si>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</si>
  <si>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</si>
  <si>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</si>
  <si>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</si>
  <si>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</si>
  <si>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</si>
  <si>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</si>
  <si>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</si>
  <si>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</si>
  <si>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</si>
  <si>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</si>
  <si>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</si>
  <si>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</si>
  <si>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</si>
  <si>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</si>
  <si>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</si>
  <si>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</si>
  <si>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</si>
  <si>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</si>
  <si>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</si>
  <si>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</si>
  <si>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</si>
  <si>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</si>
  <si>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</si>
  <si>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</si>
  <si>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</si>
  <si>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</si>
  <si>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</si>
  <si>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</si>
  <si>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</si>
  <si>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</si>
  <si>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</si>
  <si>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</si>
  <si>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</si>
  <si>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</si>
  <si>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</si>
  <si>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</si>
  <si>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</si>
  <si>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</si>
  <si>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</si>
  <si>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</si>
  <si>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</si>
  <si>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</si>
  <si>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</si>
  <si>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</si>
  <si>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</si>
  <si>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</si>
  <si>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</si>
  <si>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</si>
  <si>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</si>
  <si>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</si>
  <si>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</si>
  <si>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</si>
  <si>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</si>
  <si>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</si>
  <si>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</si>
  <si>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</si>
  <si>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</si>
  <si>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</si>
  <si>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</si>
  <si>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</si>
  <si>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</si>
  <si>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</si>
  <si>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</si>
  <si>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</si>
  <si>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</si>
  <si>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</si>
  <si>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</si>
  <si>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</si>
  <si>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</si>
  <si>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</si>
  <si>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</si>
  <si>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</si>
  <si>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</si>
  <si>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</si>
  <si>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</si>
  <si>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</si>
  <si>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</si>
  <si>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</si>
  <si>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</si>
  <si>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</si>
  <si>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</si>
  <si>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</si>
  <si>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</si>
  <si>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</si>
  <si>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</si>
  <si>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</si>
  <si>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</si>
  <si>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</si>
  <si>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</si>
  <si>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</si>
  <si>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</si>
  <si>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</si>
  <si>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</si>
  <si>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</si>
  <si>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</si>
  <si>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</si>
  <si>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</si>
  <si>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</si>
  <si>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</si>
  <si>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</si>
  <si>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</si>
  <si>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</si>
  <si>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</si>
  <si>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</si>
  <si>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</si>
  <si>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</si>
  <si>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</si>
  <si>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</si>
  <si>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</si>
  <si>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</si>
  <si>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</si>
  <si>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</si>
  <si>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</si>
  <si>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</si>
  <si>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</si>
  <si>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</si>
  <si>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</si>
  <si>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</si>
  <si>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</si>
  <si>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</si>
  <si>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</si>
  <si>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</si>
  <si>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</si>
  <si>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</si>
  <si>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</si>
  <si>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</si>
  <si>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</si>
  <si>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</si>
  <si>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</si>
  <si>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</si>
  <si>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</si>
  <si>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</si>
  <si>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</si>
  <si>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</si>
  <si>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</si>
  <si>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</si>
  <si>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</si>
  <si>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</si>
  <si>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</si>
  <si>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</si>
  <si>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</si>
  <si>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</si>
  <si>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</si>
  <si>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</si>
  <si>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</si>
  <si>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</si>
  <si>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</si>
  <si>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</si>
  <si>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</si>
  <si>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</si>
  <si>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</si>
  <si>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</si>
  <si>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</si>
  <si>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</si>
  <si>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</si>
  <si>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</si>
  <si>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</si>
  <si>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</si>
  <si>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</si>
  <si>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</si>
  <si>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</si>
  <si>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</si>
  <si>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</si>
  <si>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</si>
  <si>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</si>
  <si>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</si>
  <si>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</si>
  <si>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</si>
  <si>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</si>
  <si>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</si>
  <si>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</si>
  <si>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</si>
  <si>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</si>
  <si>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</si>
  <si>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</si>
  <si>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</si>
  <si>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</si>
  <si>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</si>
  <si>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</si>
  <si>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</si>
  <si>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</si>
  <si>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</si>
  <si>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</si>
  <si>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</si>
  <si>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</si>
  <si>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</si>
  <si>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</si>
  <si>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</si>
  <si>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</si>
  <si>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</si>
  <si>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</si>
  <si>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</si>
  <si>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</si>
  <si>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</si>
  <si>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</si>
  <si>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</si>
  <si>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</si>
  <si>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</si>
  <si>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</si>
  <si>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</si>
  <si>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</si>
  <si>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</si>
  <si>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</si>
  <si>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</si>
  <si>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</si>
  <si>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</si>
  <si>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</si>
  <si>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</si>
  <si>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</si>
  <si>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</si>
  <si>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</si>
  <si>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</si>
  <si>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</si>
  <si>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</si>
  <si>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</si>
  <si>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</si>
  <si>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</si>
  <si>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</si>
  <si>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</si>
  <si>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</si>
  <si>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</si>
  <si>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</si>
  <si>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</si>
  <si>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</si>
  <si>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</si>
  <si>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</si>
  <si>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</si>
  <si>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</si>
  <si>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</si>
  <si>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</si>
  <si>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</si>
  <si>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</si>
  <si>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</si>
  <si>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</si>
  <si>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</si>
  <si>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</si>
  <si>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</si>
  <si>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</si>
  <si>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</si>
  <si>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</si>
  <si>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</si>
  <si>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</si>
  <si>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</si>
  <si>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</si>
  <si>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</si>
  <si>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</si>
  <si>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</si>
  <si>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</si>
  <si>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</si>
  <si>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</si>
  <si>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</si>
  <si>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</si>
  <si>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</si>
  <si>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</si>
  <si>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</si>
  <si>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</si>
  <si>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</si>
  <si>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</si>
  <si>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</si>
  <si>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</si>
  <si>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</si>
  <si>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</si>
  <si>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</si>
  <si>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</si>
  <si>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</si>
  <si>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</si>
  <si>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</si>
  <si>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</si>
  <si>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</si>
  <si>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</si>
  <si>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</si>
  <si>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</si>
  <si>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</si>
  <si>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</si>
  <si>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</si>
  <si>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</si>
  <si>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</si>
  <si>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</si>
  <si>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</si>
  <si>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</si>
  <si>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</si>
  <si>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</si>
  <si>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</si>
  <si>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</si>
  <si>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</si>
  <si>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</si>
  <si>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</si>
  <si>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</si>
  <si>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</si>
  <si>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</si>
  <si>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</si>
  <si>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</si>
  <si>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</si>
  <si>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</si>
  <si>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</si>
  <si>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</si>
  <si>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</si>
  <si>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</si>
  <si>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</si>
  <si>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</si>
  <si>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</si>
  <si>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</si>
  <si>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</si>
  <si>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</si>
  <si>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</si>
  <si>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</si>
  <si>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</si>
  <si>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</si>
  <si>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</si>
  <si>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</si>
  <si>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</si>
  <si>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</si>
  <si>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</si>
  <si>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</si>
  <si>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</si>
  <si>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</si>
  <si>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</si>
  <si>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</si>
  <si>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</si>
  <si>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</si>
  <si>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</si>
  <si>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</si>
  <si>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</si>
  <si>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</si>
  <si>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</si>
  <si>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</si>
  <si>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</si>
  <si>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</si>
  <si>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</si>
  <si>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</si>
  <si>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</si>
  <si>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</si>
  <si>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</si>
  <si>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</si>
  <si>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</si>
  <si>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</si>
  <si>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</si>
  <si>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</si>
  <si>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</si>
  <si>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</si>
  <si>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</si>
  <si>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</si>
  <si>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</si>
  <si>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</si>
  <si>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</si>
  <si>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</si>
  <si>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</si>
  <si>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</si>
  <si>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</si>
  <si>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</si>
  <si>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</si>
  <si>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</si>
  <si>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</si>
  <si>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</si>
  <si>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</si>
  <si>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</si>
  <si>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</si>
  <si>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</si>
  <si>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</si>
  <si>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</si>
  <si>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</si>
  <si>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</si>
  <si>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</si>
  <si>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</si>
  <si>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</si>
  <si>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</si>
  <si>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</si>
  <si>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</si>
  <si>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</si>
  <si>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</si>
  <si>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</si>
  <si>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</si>
  <si>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</si>
  <si>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</si>
  <si>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</si>
  <si>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</si>
  <si>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</si>
  <si>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</si>
  <si>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</si>
  <si>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</si>
  <si>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</si>
  <si>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</si>
  <si>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</si>
  <si>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</si>
  <si>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</si>
  <si>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</si>
  <si>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</si>
  <si>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</si>
  <si>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</si>
  <si>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</si>
  <si>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</si>
  <si>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</si>
  <si>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</si>
  <si>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</si>
  <si>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</si>
  <si>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</si>
  <si>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</si>
  <si>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</si>
  <si>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</si>
  <si>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</si>
  <si>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</si>
  <si>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</si>
  <si>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</si>
  <si>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</si>
  <si>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</si>
  <si>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</si>
  <si>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</si>
  <si>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</si>
  <si>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</si>
  <si>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</si>
  <si>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</si>
  <si>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</si>
  <si>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</si>
  <si>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</si>
  <si>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</si>
  <si>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</si>
  <si>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</si>
  <si>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</si>
  <si>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</si>
  <si>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</si>
  <si>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</si>
  <si>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</si>
  <si>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</si>
  <si>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</si>
  <si>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</si>
  <si>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</si>
  <si>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</si>
  <si>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</si>
  <si>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</si>
  <si>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</si>
  <si>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</si>
  <si>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</si>
  <si>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</si>
  <si>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</si>
  <si>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</si>
  <si>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</si>
  <si>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</si>
  <si>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</si>
  <si>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</si>
  <si>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</si>
  <si>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</si>
  <si>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</si>
  <si>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</si>
  <si>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</si>
  <si>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</si>
  <si>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</si>
  <si>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</si>
  <si>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</si>
  <si>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</si>
  <si>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</si>
  <si>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</si>
  <si>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</si>
  <si>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</si>
  <si>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</si>
  <si>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</si>
  <si>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</si>
  <si>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</si>
  <si>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</si>
  <si>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</si>
  <si>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</si>
  <si>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</si>
  <si>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</si>
  <si>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</si>
  <si>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</si>
  <si>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</si>
  <si>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</si>
  <si>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</si>
  <si>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</si>
  <si>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</si>
  <si>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</si>
  <si>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</si>
  <si>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</si>
  <si>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</si>
  <si>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</si>
  <si>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</si>
  <si>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</si>
  <si>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</si>
  <si>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</si>
  <si>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</si>
  <si>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</si>
  <si>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</si>
  <si>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</si>
  <si>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</si>
  <si>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</si>
  <si>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</si>
  <si>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</si>
  <si>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</si>
  <si>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</si>
  <si>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</si>
  <si>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</si>
  <si>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</si>
  <si>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</si>
  <si>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</si>
  <si>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</si>
  <si>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</si>
  <si>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</si>
  <si>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</si>
  <si>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</si>
  <si>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</si>
  <si>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</si>
  <si>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</si>
  <si>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</si>
  <si>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</si>
  <si>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</si>
  <si>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</si>
  <si>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</si>
  <si>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</si>
  <si>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</si>
  <si>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</si>
  <si>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</si>
  <si>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</si>
  <si>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</si>
  <si>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</si>
  <si>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</si>
  <si>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</si>
  <si>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</si>
  <si>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</si>
  <si>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</si>
  <si>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</si>
  <si>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</si>
  <si>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</si>
  <si>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</si>
  <si>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</si>
  <si>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</si>
  <si>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</si>
  <si>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</si>
  <si>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</si>
  <si>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</si>
  <si>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</si>
  <si>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</si>
  <si>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</si>
  <si>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</si>
  <si>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</si>
  <si>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</si>
  <si>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</si>
  <si>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</si>
  <si>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</si>
  <si>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</si>
  <si>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</si>
  <si>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</si>
  <si>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</si>
  <si>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</si>
  <si>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</si>
  <si>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</si>
  <si>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</si>
  <si>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</si>
  <si>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</si>
  <si>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</si>
  <si>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</si>
  <si>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</si>
  <si>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</si>
  <si>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</si>
  <si>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</si>
  <si>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</si>
  <si>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</si>
  <si>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</si>
  <si>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</si>
  <si>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</si>
  <si>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</si>
  <si>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</si>
  <si>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</si>
  <si>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</si>
  <si>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</si>
  <si>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</si>
  <si>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</si>
  <si>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</si>
  <si>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</si>
  <si>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</si>
  <si>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</si>
  <si>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</si>
  <si>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</si>
  <si>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</si>
  <si>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</si>
  <si>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</si>
  <si>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</si>
  <si>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</si>
  <si>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</si>
  <si>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</si>
  <si>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</si>
  <si>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</si>
  <si>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</si>
  <si>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</si>
  <si>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</si>
  <si>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</si>
  <si>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</si>
  <si>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</si>
  <si>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</si>
  <si>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</si>
  <si>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</si>
  <si>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</si>
  <si>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</si>
  <si>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</si>
  <si>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</si>
  <si>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</si>
  <si>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</si>
  <si>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</si>
  <si>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</si>
  <si>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</si>
  <si>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</si>
  <si>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</si>
  <si>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</si>
  <si>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</si>
  <si>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</si>
  <si>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</si>
  <si>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</si>
  <si>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</si>
  <si>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</si>
  <si>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</si>
  <si>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</si>
  <si>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</si>
  <si>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</si>
  <si>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</si>
  <si>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</si>
  <si>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</si>
  <si>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</si>
  <si>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</si>
  <si>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</si>
  <si>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</si>
  <si>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</si>
  <si>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</si>
  <si>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</si>
  <si>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</si>
  <si>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</si>
  <si>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</si>
  <si>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</si>
  <si>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</si>
  <si>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</si>
  <si>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</si>
  <si>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</si>
  <si>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</si>
  <si>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</si>
  <si>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</si>
  <si>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</si>
  <si>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</si>
  <si>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</si>
  <si>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</si>
  <si>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</si>
  <si>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</si>
  <si>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</si>
  <si>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</si>
  <si>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</si>
  <si>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</si>
  <si>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</si>
  <si>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</si>
  <si>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</si>
  <si>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</si>
  <si>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</si>
  <si>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</si>
  <si>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</si>
  <si>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</si>
  <si>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</si>
  <si>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</si>
  <si>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</si>
  <si>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</si>
  <si>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</si>
  <si>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</si>
  <si>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</si>
  <si>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</si>
  <si>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</si>
  <si>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</si>
  <si>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</si>
  <si>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</si>
  <si>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</si>
  <si>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</si>
  <si>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</si>
  <si>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</si>
  <si>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</si>
  <si>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</si>
  <si>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</si>
  <si>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</si>
  <si>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</si>
  <si>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</si>
  <si>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</si>
  <si>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</si>
  <si>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</si>
  <si>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</si>
  <si>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</si>
  <si>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</si>
  <si>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</si>
  <si>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</si>
  <si>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</si>
  <si>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</si>
  <si>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</si>
  <si>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</si>
  <si>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</si>
  <si>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</si>
  <si>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</si>
  <si>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</si>
  <si>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</si>
  <si>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</si>
  <si>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</si>
  <si>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</si>
  <si>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</si>
  <si>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</si>
  <si>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</si>
  <si>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</si>
  <si>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</si>
  <si>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</si>
  <si>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</si>
  <si>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</si>
  <si>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</si>
  <si>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</si>
  <si>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</si>
  <si>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</si>
  <si>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</si>
  <si>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</si>
  <si>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</si>
  <si>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</si>
  <si>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</si>
  <si>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</si>
  <si>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</si>
  <si>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</si>
  <si>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</si>
  <si>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</si>
  <si>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</si>
  <si>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</si>
  <si>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</si>
  <si>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</si>
  <si>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</si>
  <si>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</si>
  <si>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</si>
  <si>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</si>
  <si>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</si>
  <si>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</si>
  <si>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</si>
  <si>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</si>
  <si>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</si>
  <si>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</si>
  <si>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</si>
  <si>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</si>
  <si>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</si>
  <si>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</si>
  <si>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</si>
  <si>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</si>
  <si>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</si>
  <si>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</si>
  <si>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</si>
  <si>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</si>
  <si>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</si>
  <si>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</si>
  <si>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</si>
  <si>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</si>
  <si>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</si>
  <si>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</si>
  <si>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</si>
  <si>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</si>
  <si>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</si>
  <si>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</si>
  <si>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</si>
  <si>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</si>
  <si>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</si>
  <si>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</si>
  <si>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</si>
  <si>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</si>
  <si>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</si>
  <si>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</si>
  <si>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</si>
  <si>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</si>
  <si>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</si>
  <si>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</si>
  <si>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</si>
  <si>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</si>
  <si>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</si>
  <si>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</si>
  <si>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</si>
  <si>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</si>
  <si>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</si>
  <si>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</si>
  <si>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</si>
  <si>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</si>
  <si>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</si>
  <si>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</si>
  <si>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</si>
  <si>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</si>
  <si>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</si>
  <si>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</si>
  <si>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</si>
  <si>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</si>
  <si>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</si>
  <si>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</si>
  <si>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</si>
  <si>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</si>
  <si>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</si>
  <si>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</si>
  <si>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</si>
  <si>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</si>
  <si>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</si>
  <si>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</si>
  <si>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</si>
  <si>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</si>
  <si>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</si>
  <si>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</si>
  <si>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</si>
  <si>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</si>
  <si>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</si>
  <si>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</si>
  <si>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</si>
  <si>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</si>
  <si>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</si>
  <si>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</si>
  <si>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</si>
  <si>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</si>
  <si>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</si>
  <si>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</si>
  <si>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</si>
  <si>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</si>
  <si>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</si>
  <si>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</si>
  <si>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</si>
  <si>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</si>
  <si>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</si>
  <si>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</si>
  <si>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</si>
  <si>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</si>
  <si>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</si>
  <si>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</si>
  <si>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</si>
  <si>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</si>
  <si>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</si>
  <si>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</si>
  <si>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</si>
  <si>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</si>
  <si>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</si>
  <si>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</si>
  <si>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</si>
  <si>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</si>
  <si>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</si>
  <si>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</si>
  <si>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</si>
  <si>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</si>
  <si>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</si>
  <si>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</si>
  <si>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</si>
  <si>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</si>
  <si>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</si>
  <si>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</si>
  <si>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</si>
  <si>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</si>
  <si>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</si>
  <si>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</si>
  <si>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</si>
  <si>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</si>
  <si>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</si>
  <si>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</si>
  <si>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</si>
  <si>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</si>
  <si>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</si>
  <si>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</si>
  <si>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</si>
  <si>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</si>
  <si>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</si>
  <si>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</si>
  <si>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</si>
  <si>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</si>
  <si>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</si>
  <si>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</si>
  <si>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</si>
  <si>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</si>
  <si>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</si>
  <si>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</si>
  <si>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</si>
  <si>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</si>
  <si>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</si>
  <si>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</si>
  <si>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</si>
  <si>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</si>
  <si>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</si>
  <si>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</si>
  <si>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</si>
  <si>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</si>
  <si>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</si>
  <si>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</si>
  <si>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</si>
  <si>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</si>
  <si>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</si>
  <si>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</si>
  <si>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</si>
  <si>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</si>
  <si>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</si>
  <si>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</si>
  <si>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</si>
  <si>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</si>
  <si>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</si>
  <si>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</si>
  <si>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</si>
  <si>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</si>
  <si>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</si>
  <si>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</si>
  <si>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</si>
  <si>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</si>
  <si>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</si>
  <si>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</si>
  <si>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</si>
  <si>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</si>
  <si>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</si>
  <si>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</si>
  <si>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</si>
  <si>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</si>
  <si>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</si>
  <si>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</si>
  <si>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</si>
  <si>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</si>
  <si>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</si>
  <si>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</si>
  <si>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</si>
  <si>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</si>
  <si>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</si>
  <si>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</si>
  <si>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</si>
  <si>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</si>
  <si>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</si>
  <si>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</si>
  <si>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</si>
  <si>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</si>
  <si>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</si>
  <si>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</si>
  <si>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</si>
  <si>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</si>
  <si>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</si>
  <si>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</si>
  <si>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</si>
  <si>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</si>
  <si>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</si>
  <si>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</si>
  <si>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</si>
  <si>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</si>
  <si>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</si>
  <si>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</si>
  <si>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</si>
  <si>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</si>
  <si>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</si>
  <si>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</si>
  <si>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</si>
  <si>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</si>
  <si>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</si>
  <si>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</si>
  <si>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</si>
  <si>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</si>
  <si>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</si>
  <si>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</si>
  <si>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</si>
  <si>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</si>
  <si>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</si>
  <si>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</si>
  <si>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</si>
  <si>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</si>
  <si>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</si>
  <si>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</si>
  <si>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</si>
  <si>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</si>
  <si>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</si>
  <si>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</si>
  <si>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</si>
  <si>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</si>
  <si>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</si>
  <si>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</si>
  <si>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</si>
  <si>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</si>
  <si>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</si>
  <si>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</si>
  <si>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</si>
  <si>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</si>
  <si>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</si>
  <si>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</si>
  <si>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</si>
  <si>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</si>
  <si>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</si>
  <si>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</si>
  <si>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</si>
  <si>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</si>
  <si>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</si>
  <si>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</si>
  <si>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</si>
  <si>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</si>
  <si>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</si>
  <si>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</si>
  <si>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</si>
  <si>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</si>
  <si>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</si>
  <si>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</si>
  <si>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</si>
  <si>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</si>
  <si>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</si>
  <si>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</si>
  <si>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</si>
  <si>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</si>
  <si>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</si>
  <si>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</si>
  <si>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</si>
  <si>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</si>
  <si>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</si>
  <si>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</si>
  <si>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</si>
  <si>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</si>
  <si>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</si>
  <si>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</si>
  <si>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</si>
  <si>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</si>
  <si>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</si>
  <si>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</si>
  <si>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</si>
  <si>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</si>
  <si>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</si>
  <si>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</si>
  <si>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</si>
  <si>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</si>
  <si>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</si>
  <si>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</si>
  <si>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</si>
  <si>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</si>
  <si>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</si>
  <si>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</si>
  <si>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</si>
  <si>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</si>
  <si>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</si>
  <si>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</si>
  <si>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</si>
  <si>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</si>
  <si>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</si>
  <si>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</si>
  <si>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</si>
  <si>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</si>
  <si>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</si>
  <si>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</si>
  <si>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</si>
  <si>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</si>
  <si>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</si>
  <si>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</si>
  <si>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</si>
  <si>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</si>
  <si>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</si>
  <si>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</si>
  <si>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</si>
  <si>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</si>
  <si>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</si>
  <si>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</si>
  <si>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</si>
  <si>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</si>
  <si>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</si>
  <si>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</si>
  <si>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</si>
  <si>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</si>
  <si>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</si>
  <si>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</si>
  <si>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</si>
  <si>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</si>
  <si>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</si>
  <si>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</si>
  <si>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</si>
  <si>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</si>
  <si>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</si>
  <si>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</si>
  <si>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</si>
  <si>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</si>
  <si>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</si>
  <si>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</si>
  <si>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</si>
  <si>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</si>
  <si>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</si>
  <si>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</si>
  <si>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</si>
  <si>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</si>
  <si>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</si>
  <si>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</si>
  <si>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</si>
  <si>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</si>
  <si>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</si>
  <si>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</si>
  <si>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</si>
  <si>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</si>
  <si>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</si>
  <si>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</si>
  <si>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</si>
  <si>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</si>
  <si>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</si>
  <si>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</si>
  <si>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</si>
  <si>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</si>
  <si>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</si>
  <si>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</si>
  <si>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</si>
  <si>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</si>
  <si>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</si>
  <si>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</si>
  <si>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</si>
  <si>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</si>
  <si>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</si>
  <si>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</si>
  <si>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</si>
  <si>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</si>
  <si>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</si>
  <si>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</si>
  <si>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</si>
  <si>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</si>
  <si>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</si>
  <si>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</si>
  <si>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</si>
  <si>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</si>
  <si>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</si>
  <si>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</si>
  <si>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</si>
  <si>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</si>
  <si>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</si>
  <si>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</si>
  <si>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</si>
  <si>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</si>
  <si>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</si>
  <si>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</si>
  <si>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</si>
  <si>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</si>
  <si>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</si>
  <si>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</si>
  <si>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</si>
  <si>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</si>
  <si>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</si>
  <si>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</si>
  <si>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</si>
  <si>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</si>
  <si>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</si>
  <si>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</si>
  <si>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</si>
  <si>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</si>
  <si>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</si>
  <si>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</si>
  <si>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</si>
  <si>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</si>
  <si>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</si>
  <si>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</si>
  <si>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</si>
  <si>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</si>
  <si>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</si>
  <si>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</si>
  <si>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</si>
  <si>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</si>
  <si>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</si>
  <si>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</si>
  <si>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</si>
  <si>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</si>
  <si>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</si>
  <si>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</si>
  <si>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</si>
  <si>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</si>
  <si>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</si>
  <si>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</si>
  <si>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</si>
  <si>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</si>
  <si>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</si>
  <si>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</si>
  <si>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</si>
  <si>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</si>
  <si>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</si>
  <si>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</si>
  <si>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</si>
  <si>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</si>
  <si>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</si>
  <si>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</si>
  <si>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</si>
  <si>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</si>
  <si>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</si>
  <si>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</si>
  <si>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</si>
  <si>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</si>
  <si>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</si>
  <si>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</si>
  <si>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</si>
  <si>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</si>
  <si>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</si>
  <si>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</si>
  <si>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</si>
  <si>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</si>
  <si>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</si>
  <si>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</si>
  <si>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</si>
  <si>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</si>
  <si>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</si>
  <si>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</si>
  <si>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</si>
  <si>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</si>
  <si>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</si>
  <si>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</si>
  <si>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</si>
  <si>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</si>
  <si>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</si>
  <si>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</si>
  <si>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</si>
  <si>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</si>
  <si>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</si>
  <si>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</si>
  <si>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</si>
  <si>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</si>
  <si>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</si>
  <si>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</si>
  <si>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</si>
  <si>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</si>
  <si>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</si>
  <si>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</si>
  <si>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</si>
  <si>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</si>
  <si>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</si>
  <si>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</si>
  <si>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</si>
  <si>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</si>
  <si>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</si>
  <si>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</si>
  <si>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</si>
  <si>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</si>
  <si>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</si>
  <si>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</si>
  <si>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</si>
  <si>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</si>
  <si>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</si>
  <si>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</si>
  <si>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</si>
  <si>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</si>
  <si>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</si>
  <si>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</si>
  <si>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</si>
  <si>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</si>
  <si>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</si>
  <si>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</si>
  <si>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</si>
  <si>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</si>
  <si>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</si>
  <si>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</si>
  <si>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</si>
  <si>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</si>
  <si>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</si>
  <si>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</si>
  <si>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</si>
  <si>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</si>
  <si>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</si>
  <si>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</si>
  <si>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</si>
  <si>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</si>
  <si>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</si>
  <si>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</si>
  <si>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</si>
  <si>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</si>
  <si>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</si>
  <si>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</si>
  <si>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</si>
  <si>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</si>
  <si>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</si>
  <si>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</si>
  <si>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</si>
  <si>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</si>
  <si>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</si>
  <si>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</si>
  <si>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</si>
  <si>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</si>
  <si>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</si>
  <si>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</si>
  <si>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</si>
  <si>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</si>
  <si>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</si>
  <si>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</si>
  <si>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</si>
  <si>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</si>
  <si>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</si>
  <si>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</si>
  <si>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</si>
  <si>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</si>
  <si>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</si>
  <si>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</si>
  <si>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</si>
  <si>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</si>
  <si>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</si>
  <si>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</si>
  <si>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</si>
  <si>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</si>
  <si>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</si>
  <si>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</si>
  <si>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</si>
  <si>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</si>
  <si>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</si>
  <si>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</si>
  <si>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</si>
  <si>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</si>
  <si>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</si>
  <si>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</si>
  <si>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</si>
  <si>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</si>
  <si>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</si>
  <si>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</si>
  <si>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</si>
  <si>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</si>
  <si>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</si>
  <si>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</si>
  <si>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</si>
  <si>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</si>
  <si>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</si>
  <si>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</si>
  <si>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</si>
  <si>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</si>
  <si>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</si>
  <si>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</si>
  <si>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</si>
  <si>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</si>
  <si>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</si>
  <si>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</si>
  <si>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</si>
  <si>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</si>
  <si>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</si>
  <si>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</si>
  <si>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</si>
  <si>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</si>
  <si>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</si>
  <si>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</si>
  <si>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</si>
  <si>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</si>
  <si>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</si>
  <si>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</si>
  <si>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</si>
  <si>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</si>
  <si>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</si>
  <si>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</si>
  <si>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</si>
  <si>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</si>
  <si>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</si>
  <si>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</si>
  <si>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</si>
  <si>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</si>
  <si>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</si>
  <si>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</si>
  <si>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</si>
  <si>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</si>
  <si>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</si>
  <si>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</si>
  <si>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</si>
  <si>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</si>
  <si>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</si>
  <si>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</si>
  <si>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</si>
  <si>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</si>
  <si>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</si>
  <si>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</si>
  <si>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</si>
  <si>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</si>
  <si>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</si>
  <si>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</si>
  <si>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</si>
  <si>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</si>
  <si>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</si>
  <si>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</si>
  <si>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</si>
  <si>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</si>
  <si>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</si>
  <si>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</si>
  <si>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</si>
  <si>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</si>
  <si>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</si>
  <si>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</si>
  <si>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</si>
  <si>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</si>
  <si>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</si>
  <si>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</si>
  <si>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</si>
  <si>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</si>
  <si>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</si>
  <si>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</si>
  <si>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</si>
  <si>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</si>
  <si>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</si>
  <si>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</si>
  <si>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</si>
  <si>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</si>
  <si>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</si>
  <si>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</si>
  <si>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</si>
  <si>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</si>
  <si>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</si>
  <si>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</si>
  <si>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</si>
  <si>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</si>
  <si>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</si>
  <si>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</si>
  <si>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</si>
  <si>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</si>
  <si>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</si>
  <si>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</si>
  <si>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</si>
  <si>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</si>
  <si>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</si>
  <si>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</si>
  <si>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</si>
  <si>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</si>
  <si>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</si>
  <si>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</si>
  <si>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</si>
  <si>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</si>
  <si>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</si>
  <si>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</si>
  <si>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</si>
  <si>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</si>
  <si>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</si>
  <si>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</si>
  <si>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</si>
  <si>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</si>
  <si>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</si>
  <si>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</si>
  <si>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</si>
  <si>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</si>
  <si>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</si>
  <si>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</si>
  <si>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</si>
  <si>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</si>
  <si>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</si>
  <si>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</si>
  <si>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</si>
  <si>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</si>
  <si>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</si>
  <si>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</si>
  <si>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</si>
  <si>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</si>
  <si>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</si>
  <si>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</si>
  <si>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</si>
  <si>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</si>
  <si>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</si>
  <si>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</si>
  <si>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</si>
  <si>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</si>
  <si>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</si>
  <si>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</si>
  <si>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</si>
  <si>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</si>
  <si>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</si>
  <si>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</si>
  <si>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</si>
  <si>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</si>
  <si>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</si>
  <si>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</si>
  <si>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</si>
  <si>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</si>
  <si>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</si>
  <si>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</si>
  <si>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</si>
  <si>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</si>
  <si>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</si>
  <si>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</si>
  <si>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</si>
  <si>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</si>
  <si>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</si>
  <si>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</si>
  <si>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</si>
  <si>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</si>
  <si>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</si>
  <si>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</si>
  <si>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</si>
  <si>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</si>
  <si>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</si>
  <si>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</si>
  <si>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</si>
  <si>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</si>
  <si>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</si>
  <si>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</si>
  <si>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</si>
  <si>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</si>
  <si>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</si>
  <si>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</si>
  <si>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</si>
  <si>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</si>
  <si>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</si>
  <si>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</si>
  <si>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</si>
  <si>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</si>
  <si>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</si>
  <si>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</si>
  <si>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</si>
  <si>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</si>
  <si>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</si>
  <si>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</si>
  <si>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</si>
  <si>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</si>
  <si>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</si>
  <si>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</si>
  <si>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</si>
  <si>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</si>
  <si>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</si>
  <si>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</si>
  <si>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</si>
  <si>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</si>
  <si>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</si>
  <si>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</si>
  <si>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</si>
  <si>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</si>
  <si>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</si>
  <si>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</si>
  <si>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</si>
  <si>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</si>
  <si>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</si>
  <si>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</si>
  <si>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</si>
  <si>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</si>
  <si>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</si>
  <si>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</si>
  <si>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</si>
  <si>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</si>
  <si>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</si>
  <si>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</si>
  <si>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</si>
  <si>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</si>
  <si>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</si>
  <si>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</si>
  <si>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</si>
  <si>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</si>
  <si>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</si>
  <si>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</si>
  <si>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</si>
  <si>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</si>
  <si>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</si>
  <si>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</si>
  <si>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</si>
  <si>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</si>
  <si>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</si>
  <si>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</si>
  <si>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</si>
  <si>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</si>
  <si>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</si>
  <si>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</si>
  <si>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</si>
  <si>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</si>
  <si>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</si>
  <si>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</si>
  <si>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</si>
  <si>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</si>
  <si>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</si>
  <si>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</si>
  <si>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</si>
  <si>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</si>
  <si>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</si>
  <si>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</si>
  <si>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</si>
  <si>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</si>
  <si>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</si>
  <si>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</si>
  <si>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</si>
  <si>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</si>
  <si>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</si>
  <si>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</si>
  <si>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</si>
  <si>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</si>
  <si>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</si>
  <si>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</si>
  <si>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</si>
  <si>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</si>
  <si>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</si>
  <si>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</si>
  <si>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</si>
  <si>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</si>
  <si>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</si>
  <si>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</si>
  <si>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</si>
  <si>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</si>
  <si>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</si>
  <si>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</si>
  <si>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</si>
  <si>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</si>
  <si>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</si>
  <si>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</si>
  <si>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</si>
  <si>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</si>
  <si>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</si>
  <si>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</si>
  <si>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</si>
  <si>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</si>
  <si>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</si>
  <si>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</si>
  <si>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</si>
  <si>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</si>
  <si>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</si>
  <si>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</si>
  <si>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</si>
  <si>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</si>
  <si>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</si>
  <si>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</si>
  <si>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</si>
  <si>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</si>
  <si>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</si>
  <si>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</si>
  <si>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</si>
  <si>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</si>
  <si>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</si>
  <si>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</si>
  <si>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</si>
  <si>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</si>
  <si>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</si>
  <si>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</si>
  <si>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</si>
  <si>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</si>
  <si>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</si>
  <si>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</si>
  <si>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</si>
  <si>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</si>
  <si>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</si>
  <si>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</si>
  <si>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</si>
  <si>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</si>
  <si>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</si>
  <si>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</si>
  <si>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</si>
  <si>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</si>
  <si>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</si>
  <si>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</si>
  <si>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</si>
  <si>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</si>
  <si>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</si>
  <si>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</si>
  <si>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</si>
  <si>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</si>
  <si>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</si>
  <si>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</si>
  <si>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</si>
  <si>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</si>
  <si>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</si>
  <si>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</si>
  <si>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</si>
  <si>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</si>
  <si>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</si>
  <si>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</si>
  <si>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</si>
  <si>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</si>
  <si>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</si>
  <si>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</si>
  <si>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</si>
  <si>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</si>
  <si>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</si>
  <si>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</si>
  <si>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</si>
  <si>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</si>
  <si>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</si>
  <si>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</si>
  <si>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</si>
  <si>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</si>
  <si>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</si>
  <si>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</si>
  <si>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</si>
  <si>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</si>
  <si>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</si>
  <si>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</si>
  <si>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</si>
  <si>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</si>
  <si>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</si>
  <si>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</si>
  <si>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</si>
  <si>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</si>
  <si>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</si>
  <si>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</si>
  <si>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</si>
  <si>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</si>
  <si>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</si>
  <si>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</si>
  <si>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</si>
  <si>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</si>
  <si>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</si>
  <si>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</si>
  <si>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</si>
  <si>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</si>
  <si>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</si>
  <si>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</si>
  <si>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</si>
  <si>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</si>
  <si>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</si>
  <si>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</si>
  <si>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</si>
  <si>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</si>
  <si>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</si>
  <si>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</si>
  <si>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</si>
  <si>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</si>
  <si>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</si>
  <si>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</si>
  <si>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</si>
  <si>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</si>
  <si>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</si>
  <si>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</si>
  <si>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</si>
  <si>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</si>
  <si>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</si>
  <si>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</si>
  <si>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</si>
  <si>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</si>
  <si>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</si>
  <si>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</si>
  <si>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</si>
  <si>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</si>
  <si>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</si>
  <si>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</si>
  <si>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</si>
  <si>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</si>
  <si>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</si>
  <si>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</si>
  <si>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</si>
  <si>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</si>
  <si>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</si>
  <si>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</si>
  <si>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</si>
  <si>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</si>
  <si>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</si>
  <si>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</si>
  <si>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</si>
  <si>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</si>
  <si>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</si>
  <si>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</si>
  <si>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</si>
  <si>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</si>
  <si>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</si>
  <si>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</si>
  <si>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</si>
  <si>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</si>
  <si>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</si>
  <si>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</si>
  <si>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</si>
  <si>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</si>
  <si>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</si>
  <si>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</si>
  <si>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</si>
  <si>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</si>
  <si>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</si>
  <si>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</si>
  <si>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</si>
  <si>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</si>
  <si>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</si>
  <si>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</si>
  <si>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</si>
  <si>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</si>
  <si>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</si>
  <si>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</si>
  <si>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</si>
  <si>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</si>
  <si>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</si>
  <si>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</si>
  <si>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</si>
  <si>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</si>
  <si>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</si>
  <si>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</si>
  <si>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</si>
  <si>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</si>
  <si>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</si>
  <si>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</si>
  <si>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</si>
  <si>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</si>
  <si>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</si>
  <si>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</si>
  <si>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</si>
  <si>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</si>
  <si>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</si>
  <si>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</si>
  <si>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</si>
  <si>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</si>
  <si>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</si>
  <si>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</si>
  <si>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</si>
  <si>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</si>
  <si>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</si>
  <si>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</si>
  <si>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</si>
  <si>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</si>
  <si>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</si>
  <si>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</si>
  <si>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</si>
  <si>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</si>
  <si>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</si>
  <si>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</si>
  <si>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</si>
  <si>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</si>
  <si>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</si>
  <si>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</si>
  <si>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</si>
  <si>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</si>
  <si>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</si>
  <si>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</si>
  <si>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</si>
  <si>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</si>
  <si>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</si>
  <si>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</si>
  <si>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</si>
  <si>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</si>
  <si>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</si>
  <si>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</si>
  <si>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</si>
  <si>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</si>
  <si>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</si>
  <si>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</si>
  <si>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</si>
  <si>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</si>
  <si>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</si>
  <si>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</si>
  <si>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</si>
  <si>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</si>
  <si>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</si>
  <si>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</si>
  <si>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</si>
  <si>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</si>
  <si>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</si>
  <si>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</si>
  <si>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</si>
  <si>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</si>
  <si>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</si>
  <si>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</si>
  <si>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</si>
  <si>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</si>
  <si>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</si>
  <si>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</si>
  <si>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</si>
  <si>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</si>
  <si>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</si>
  <si>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</si>
  <si>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</si>
  <si>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</si>
  <si>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</si>
  <si>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</si>
  <si>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</si>
  <si>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</si>
  <si>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</si>
  <si>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</si>
  <si>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</si>
  <si>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</si>
  <si>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</si>
  <si>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</si>
  <si>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</si>
  <si>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</si>
  <si>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</si>
  <si>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</si>
  <si>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</si>
  <si>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</si>
  <si>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</si>
  <si>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</si>
  <si>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</si>
  <si>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</si>
  <si>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</si>
  <si>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</si>
  <si>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</si>
  <si>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</si>
  <si>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</si>
  <si>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</si>
  <si>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</si>
  <si>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</si>
  <si>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</si>
  <si>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</si>
  <si>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</si>
  <si>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</si>
  <si>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</si>
  <si>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</si>
  <si>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</si>
  <si>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</si>
  <si>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</si>
  <si>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</si>
  <si>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</si>
  <si>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</si>
  <si>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</si>
  <si>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</si>
  <si>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</si>
  <si>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</si>
  <si>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</si>
  <si>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</si>
  <si>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</si>
  <si>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</si>
  <si>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</si>
  <si>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</si>
  <si>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</si>
  <si>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</si>
  <si>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</si>
  <si>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</si>
  <si>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</si>
  <si>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</si>
  <si>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</si>
  <si>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</si>
  <si>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</si>
  <si>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</si>
  <si>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</si>
  <si>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</si>
  <si>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</si>
  <si>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</si>
  <si>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</si>
  <si>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</si>
  <si>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</si>
  <si>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</si>
  <si>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</si>
  <si>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</si>
  <si>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</si>
  <si>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</si>
  <si>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</si>
  <si>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</si>
  <si>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</si>
  <si>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</si>
  <si>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</si>
  <si>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</si>
  <si>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</si>
  <si>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</si>
  <si>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</si>
  <si>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</si>
  <si>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</si>
  <si>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</si>
  <si>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</si>
  <si>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</si>
  <si>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</si>
  <si>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</si>
  <si>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</si>
  <si>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</si>
  <si>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</si>
  <si>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</si>
  <si>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</si>
  <si>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</si>
  <si>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</si>
  <si>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</si>
  <si>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</si>
  <si>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</si>
  <si>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</si>
  <si>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</si>
  <si>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</si>
  <si>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</si>
  <si>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</si>
  <si>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</si>
  <si>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</si>
  <si>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</si>
  <si>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</si>
  <si>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</si>
  <si>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</si>
  <si>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</si>
  <si>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</si>
  <si>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</si>
  <si>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</si>
  <si>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</si>
  <si>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</si>
  <si>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</si>
  <si>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</si>
  <si>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</si>
  <si>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</si>
  <si>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</si>
  <si>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</si>
  <si>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</si>
  <si>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</si>
  <si>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</si>
  <si>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</si>
  <si>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</si>
  <si>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</si>
  <si>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</si>
  <si>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</si>
  <si>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</si>
  <si>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</si>
  <si>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</si>
  <si>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</si>
  <si>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</si>
  <si>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</si>
  <si>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</si>
  <si>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</si>
  <si>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</si>
  <si>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</si>
  <si>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</si>
  <si>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</si>
  <si>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</si>
  <si>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</si>
  <si>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</si>
  <si>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</si>
  <si>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</si>
  <si>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</si>
  <si>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</si>
  <si>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</si>
  <si>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</si>
  <si>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</si>
  <si>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</si>
  <si>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</si>
  <si>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</si>
  <si>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</si>
  <si>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</si>
  <si>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</si>
  <si>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</si>
  <si>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</si>
  <si>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</si>
  <si>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</si>
  <si>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</si>
  <si>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</si>
  <si>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</si>
  <si>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</si>
  <si>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</si>
  <si>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</si>
  <si>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</si>
  <si>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</si>
  <si>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</si>
  <si>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</si>
  <si>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</si>
  <si>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</si>
  <si>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</si>
  <si>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</si>
  <si>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</si>
  <si>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</si>
  <si>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</si>
  <si>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</si>
  <si>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</si>
  <si>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</si>
  <si>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</si>
  <si>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</si>
  <si>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</si>
  <si>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</si>
  <si>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</si>
  <si>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</si>
  <si>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</si>
  <si>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</si>
  <si>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</si>
  <si>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</si>
  <si>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</si>
  <si>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</si>
  <si>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</si>
  <si>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</si>
  <si>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</si>
  <si>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</si>
  <si>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</si>
  <si>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</si>
  <si>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</si>
  <si>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</si>
  <si>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</si>
  <si>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</si>
  <si>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</si>
  <si>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</si>
  <si>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</si>
  <si>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</si>
  <si>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</si>
  <si>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</si>
  <si>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</si>
  <si>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</si>
  <si>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</si>
  <si>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</si>
  <si>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</si>
  <si>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</si>
  <si>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</si>
  <si>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</si>
  <si>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</si>
  <si>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</si>
  <si>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</si>
  <si>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</si>
  <si>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</si>
  <si>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</si>
  <si>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</si>
  <si>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</si>
  <si>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</si>
  <si>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</si>
  <si>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</si>
  <si>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</si>
  <si>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</si>
  <si>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</si>
  <si>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</si>
  <si>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</si>
  <si>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</si>
  <si>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</si>
  <si>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</si>
  <si>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</si>
  <si>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</si>
  <si>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</si>
  <si>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</si>
  <si>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</si>
  <si>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</si>
  <si>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</si>
  <si>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</si>
  <si>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</si>
  <si>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</si>
  <si>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</si>
  <si>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</si>
  <si>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</si>
  <si>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</si>
  <si>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</si>
  <si>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</si>
  <si>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</si>
  <si>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</si>
  <si>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</si>
  <si>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</si>
  <si>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</si>
  <si>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</si>
  <si>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</si>
  <si>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</si>
  <si>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</si>
  <si>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</si>
  <si>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</si>
  <si>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</si>
  <si>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</si>
  <si>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</si>
  <si>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</si>
  <si>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</si>
  <si>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</si>
  <si>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</si>
  <si>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</si>
  <si>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</si>
  <si>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</si>
  <si>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</si>
  <si>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</si>
  <si>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</si>
  <si>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</si>
  <si>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</si>
  <si>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</si>
  <si>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</si>
  <si>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</si>
  <si>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</si>
  <si>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</si>
  <si>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</si>
  <si>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</si>
  <si>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</si>
  <si>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</si>
  <si>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</si>
  <si>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</si>
  <si>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</si>
  <si>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</si>
  <si>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</si>
  <si>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</si>
  <si>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</si>
  <si>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</si>
  <si>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</si>
  <si>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</si>
  <si>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</si>
  <si>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</si>
  <si>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</si>
  <si>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</si>
  <si>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</si>
  <si>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</si>
  <si>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</si>
  <si>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</si>
  <si>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</si>
  <si>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</si>
  <si>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</si>
  <si>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</si>
  <si>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</si>
  <si>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</si>
  <si>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</si>
  <si>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</si>
  <si>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</si>
  <si>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</si>
  <si>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</si>
  <si>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</si>
  <si>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</si>
  <si>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</si>
  <si>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</si>
  <si>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</si>
  <si>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</si>
  <si>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</si>
  <si>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</si>
  <si>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</si>
  <si>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</si>
  <si>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</si>
  <si>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</si>
  <si>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</si>
  <si>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</si>
  <si>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</si>
  <si>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</si>
  <si>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</si>
  <si>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</si>
  <si>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</si>
  <si>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</si>
  <si>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</si>
  <si>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</si>
  <si>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</si>
  <si>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</si>
  <si>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</si>
  <si>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</si>
  <si>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</si>
  <si>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</si>
  <si>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</si>
  <si>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</si>
  <si>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</si>
  <si>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</si>
  <si>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</si>
  <si>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</si>
  <si>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</si>
  <si>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</si>
  <si>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</si>
  <si>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</si>
  <si>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</si>
  <si>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</si>
  <si>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</si>
  <si>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</si>
  <si>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</si>
  <si>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</si>
  <si>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</si>
  <si>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</si>
  <si>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</si>
  <si>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</si>
  <si>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</si>
  <si>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</si>
  <si>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</si>
  <si>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</si>
  <si>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</si>
  <si>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</si>
  <si>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</si>
  <si>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</si>
  <si>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</si>
  <si>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</si>
  <si>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</si>
  <si>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</si>
  <si>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</si>
  <si>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</si>
  <si>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</si>
  <si>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</si>
  <si>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</si>
  <si>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</si>
  <si>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</si>
  <si>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</si>
  <si>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</si>
  <si>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</si>
  <si>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</si>
  <si>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</si>
  <si>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</si>
  <si>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</si>
  <si>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</si>
  <si>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</si>
  <si>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</si>
  <si>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</si>
  <si>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</si>
  <si>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</si>
  <si>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</si>
  <si>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</si>
  <si>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</si>
  <si>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</si>
  <si>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</si>
  <si>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</si>
  <si>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</si>
  <si>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</si>
  <si>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</si>
  <si>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</si>
  <si>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</si>
  <si>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</si>
  <si>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</si>
  <si>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</si>
  <si>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</si>
  <si>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</si>
  <si>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</si>
  <si>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</si>
  <si>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</si>
  <si>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</si>
  <si>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</si>
  <si>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</si>
  <si>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</si>
  <si>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</si>
  <si>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</si>
  <si>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</si>
  <si>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</si>
  <si>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</si>
  <si>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</si>
  <si>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</si>
  <si>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</si>
  <si>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</si>
  <si>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</si>
  <si>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</si>
  <si>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</si>
  <si>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</si>
  <si>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</si>
  <si>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</si>
  <si>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</si>
  <si>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</si>
  <si>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</si>
  <si>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</si>
  <si>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</si>
  <si>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</si>
  <si>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</si>
  <si>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</si>
  <si>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</si>
  <si>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</si>
  <si>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</si>
  <si>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</si>
  <si>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</si>
  <si>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</si>
  <si>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</si>
  <si>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</si>
  <si>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</si>
  <si>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</si>
  <si>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</si>
  <si>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</si>
  <si>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</si>
  <si>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</si>
  <si>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</si>
  <si>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</si>
  <si>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</si>
  <si>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</si>
  <si>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</si>
  <si>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</si>
  <si>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</si>
  <si>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</si>
  <si>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</si>
  <si>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</si>
  <si>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</si>
  <si>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</si>
  <si>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</si>
  <si>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</si>
  <si>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</si>
  <si>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</si>
  <si>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</si>
  <si>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</si>
  <si>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</si>
  <si>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</si>
  <si>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</si>
  <si>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</si>
  <si>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</si>
  <si>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</si>
  <si>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</si>
  <si>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</si>
  <si>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</si>
  <si>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</si>
  <si>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</si>
  <si>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</si>
  <si>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</si>
  <si>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</si>
  <si>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</si>
  <si>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</si>
  <si>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</si>
  <si>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</si>
  <si>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</si>
  <si>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</si>
  <si>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</si>
  <si>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</si>
  <si>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</si>
  <si>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</si>
  <si>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</si>
  <si>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</si>
  <si>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</si>
  <si>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</si>
  <si>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</si>
  <si>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</si>
  <si>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</si>
  <si>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</si>
  <si>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</si>
  <si>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</si>
  <si>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</si>
  <si>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</si>
  <si>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</si>
  <si>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</si>
  <si>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</si>
  <si>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</si>
  <si>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</si>
  <si>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</si>
  <si>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</si>
  <si>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</si>
  <si>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</si>
  <si>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</si>
  <si>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</si>
  <si>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</si>
  <si>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</si>
  <si>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</si>
  <si>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</si>
  <si>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</si>
  <si>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</si>
  <si>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</si>
  <si>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</si>
  <si>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</si>
  <si>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</si>
  <si>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</si>
  <si>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</si>
  <si>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</si>
  <si>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</si>
  <si>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</si>
  <si>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</si>
  <si>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</si>
  <si>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</si>
  <si>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</si>
  <si>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</si>
  <si>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</si>
  <si>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</si>
  <si>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</si>
  <si>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</si>
  <si>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</si>
  <si>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</si>
  <si>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</si>
  <si>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</si>
  <si>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</si>
  <si>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</si>
  <si>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</si>
  <si>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</si>
  <si>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</si>
  <si>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</si>
  <si>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</si>
  <si>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</si>
  <si>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</si>
  <si>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</si>
  <si>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</si>
  <si>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</si>
  <si>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</si>
  <si>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</si>
  <si>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</si>
  <si>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</si>
  <si>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</si>
  <si>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</si>
  <si>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</si>
  <si>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</si>
  <si>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</si>
  <si>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</si>
  <si>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</si>
  <si>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</si>
  <si>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</si>
  <si>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</si>
  <si>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</si>
  <si>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</si>
  <si>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</si>
  <si>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</si>
  <si>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</si>
  <si>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</si>
  <si>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</si>
  <si>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</si>
  <si>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</si>
  <si>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</si>
  <si>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</si>
  <si>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</si>
  <si>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</si>
  <si>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</si>
  <si>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</si>
  <si>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</si>
  <si>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</si>
  <si>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</si>
  <si>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</si>
  <si>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</si>
  <si>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</si>
  <si>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</si>
  <si>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</si>
  <si>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</si>
  <si>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</si>
  <si>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</si>
  <si>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</si>
  <si>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</si>
  <si>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</si>
  <si>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</si>
  <si>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</si>
  <si>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</si>
  <si>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</si>
  <si>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</si>
  <si>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</si>
  <si>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</si>
  <si>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</si>
  <si>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</si>
  <si>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</si>
  <si>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</si>
  <si>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</si>
  <si>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</si>
  <si>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</si>
  <si>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</si>
  <si>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</si>
  <si>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</si>
  <si>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</si>
  <si>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</si>
  <si>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</si>
  <si>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</si>
  <si>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</si>
  <si>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</si>
  <si>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</si>
  <si>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</si>
  <si>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</si>
  <si>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</si>
  <si>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</si>
  <si>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</si>
  <si>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</si>
  <si>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</si>
  <si>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</si>
  <si>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</si>
  <si>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</si>
  <si>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</si>
  <si>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</si>
  <si>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</si>
  <si>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</si>
  <si>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</si>
  <si>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</si>
  <si>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</si>
  <si>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</si>
  <si>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</si>
  <si>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</si>
  <si>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</si>
  <si>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</si>
  <si>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</si>
  <si>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</si>
  <si>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</si>
  <si>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</si>
  <si>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</si>
  <si>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</si>
  <si>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</si>
  <si>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</si>
  <si>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</si>
  <si>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</si>
  <si>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</si>
  <si>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</si>
  <si>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</si>
  <si>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</si>
  <si>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</si>
  <si>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</si>
  <si>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</si>
  <si>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</si>
  <si>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</si>
  <si>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</si>
  <si>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</si>
  <si>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</si>
  <si>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</si>
  <si>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</si>
  <si>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</si>
  <si>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</si>
  <si>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</si>
  <si>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</si>
  <si>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</si>
  <si>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</si>
  <si>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</si>
  <si>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</si>
  <si>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</si>
  <si>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</si>
  <si>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</si>
  <si>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</si>
  <si>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</si>
  <si>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</si>
  <si>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</si>
  <si>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</si>
  <si>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</si>
  <si>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</si>
  <si>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</si>
  <si>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</si>
  <si>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</si>
  <si>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</si>
  <si>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</si>
  <si>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</si>
  <si>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</si>
  <si>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</si>
  <si>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</si>
  <si>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</si>
  <si>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</si>
  <si>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</si>
  <si>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</si>
  <si>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</si>
  <si>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</si>
  <si>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</si>
  <si>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</si>
  <si>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</si>
  <si>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</si>
  <si>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</si>
  <si>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</si>
  <si>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</si>
  <si>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</si>
  <si>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</si>
  <si>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</si>
  <si>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</si>
  <si>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</si>
  <si>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</si>
  <si>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</si>
  <si>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</si>
  <si>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</si>
  <si>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</si>
  <si>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</si>
  <si>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</si>
  <si>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</si>
  <si>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</si>
  <si>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</si>
  <si>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</si>
  <si>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</si>
  <si>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</si>
  <si>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</si>
  <si>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</si>
  <si>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</si>
  <si>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</si>
  <si>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</si>
  <si>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</si>
  <si>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</si>
  <si>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</si>
  <si>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</si>
  <si>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</si>
  <si>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</si>
  <si>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</si>
  <si>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</si>
  <si>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</si>
  <si>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</si>
  <si>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</si>
  <si>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</si>
  <si>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</si>
  <si>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</si>
  <si>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</si>
  <si>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</si>
  <si>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</si>
  <si>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</si>
  <si>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</si>
  <si>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</si>
  <si>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</si>
  <si>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</si>
  <si>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</si>
  <si>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</si>
  <si>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</si>
  <si>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</si>
  <si>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</si>
  <si>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</si>
  <si>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</si>
  <si>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</si>
  <si>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</si>
  <si>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</si>
  <si>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</si>
  <si>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</si>
  <si>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</si>
  <si>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</si>
  <si>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</si>
  <si>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</si>
  <si>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</si>
  <si>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</si>
  <si>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</si>
  <si>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</si>
  <si>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</si>
  <si>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</si>
  <si>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</si>
  <si>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</si>
  <si>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</si>
  <si>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</si>
  <si>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</si>
  <si>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</si>
  <si>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</si>
  <si>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</si>
  <si>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</si>
  <si>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</si>
  <si>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</si>
  <si>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</si>
  <si>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</si>
  <si>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</si>
  <si>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</si>
  <si>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</si>
  <si>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</si>
  <si>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</si>
  <si>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</si>
  <si>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</si>
  <si>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</si>
  <si>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</si>
  <si>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</si>
  <si>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</si>
  <si>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</si>
  <si>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</si>
  <si>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</si>
  <si>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</si>
  <si>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</si>
  <si>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</si>
  <si>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</si>
  <si>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</si>
  <si>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</si>
  <si>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</si>
  <si>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</si>
  <si>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</si>
  <si>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</si>
  <si>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</si>
  <si>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</si>
  <si>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</si>
  <si>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</si>
  <si>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</si>
  <si>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</si>
  <si>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</si>
  <si>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</si>
  <si>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</si>
  <si>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</si>
  <si>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</si>
  <si>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</si>
  <si>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</si>
  <si>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</si>
  <si>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</si>
  <si>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</si>
  <si>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</si>
  <si>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</si>
  <si>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</si>
  <si>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</si>
  <si>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</si>
  <si>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</si>
  <si>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</si>
  <si>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</si>
  <si>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</si>
  <si>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</si>
  <si>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</si>
  <si>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</si>
  <si>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</si>
  <si>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</si>
  <si>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</si>
  <si>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</si>
  <si>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</si>
  <si>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</si>
  <si>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</si>
  <si>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</si>
  <si>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</si>
  <si>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</si>
  <si>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</si>
  <si>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</si>
  <si>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</si>
  <si>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</si>
  <si>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</si>
  <si>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</si>
  <si>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</si>
  <si>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</si>
  <si>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</si>
  <si>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</si>
  <si>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</si>
  <si>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</si>
  <si>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</si>
  <si>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</si>
  <si>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</si>
  <si>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</si>
  <si>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</si>
  <si>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</si>
  <si>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</si>
  <si>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</si>
  <si>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</si>
  <si>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</si>
  <si>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</si>
  <si>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</si>
  <si>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</si>
  <si>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</si>
  <si>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</si>
  <si>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</si>
  <si>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</si>
  <si>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</si>
  <si>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</si>
  <si>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</si>
  <si>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</si>
  <si>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</si>
  <si>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</si>
  <si>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</si>
  <si>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</si>
  <si>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</si>
  <si>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</si>
  <si>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</si>
  <si>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</si>
  <si>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</si>
  <si>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</si>
  <si>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</si>
  <si>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</si>
  <si>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</si>
  <si>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</si>
  <si>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</si>
  <si>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</si>
  <si>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</si>
  <si>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</si>
  <si>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</si>
  <si>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</si>
  <si>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</si>
  <si>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</si>
  <si>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</si>
  <si>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</si>
  <si>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</si>
  <si>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</si>
  <si>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</si>
  <si>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</si>
  <si>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</si>
  <si>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</si>
  <si>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</si>
  <si>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</si>
  <si>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</si>
  <si>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</si>
  <si>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</si>
  <si>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</si>
  <si>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</si>
  <si>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</si>
  <si>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</si>
  <si>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</si>
  <si>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</si>
  <si>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</si>
  <si>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</si>
  <si>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</si>
  <si>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</si>
  <si>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</si>
  <si>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</si>
  <si>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</si>
  <si>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</si>
  <si>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</si>
  <si>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</si>
  <si>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</si>
  <si>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</si>
  <si>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</si>
  <si>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</si>
  <si>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</si>
  <si>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</si>
  <si>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</si>
  <si>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</si>
  <si>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</si>
  <si>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</si>
  <si>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</si>
  <si>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</si>
  <si>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</si>
  <si>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</si>
  <si>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</si>
  <si>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</si>
  <si>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</si>
  <si>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</si>
  <si>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</si>
  <si>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</si>
  <si>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</si>
  <si>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</si>
  <si>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</si>
  <si>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</si>
  <si>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</si>
  <si>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</si>
  <si>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</si>
  <si>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</si>
  <si>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</si>
  <si>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</si>
  <si>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</si>
  <si>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</si>
  <si>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</si>
  <si>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</si>
  <si>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</si>
  <si>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</si>
  <si>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</si>
  <si>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</si>
  <si>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</si>
  <si>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</si>
  <si>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</si>
  <si>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</si>
  <si>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</si>
  <si>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</si>
  <si>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</si>
  <si>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</si>
  <si>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</si>
  <si>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</si>
  <si>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</si>
  <si>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</si>
  <si>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</si>
  <si>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</si>
  <si>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</si>
  <si>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</si>
  <si>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</si>
  <si>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</si>
  <si>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</si>
  <si>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</si>
  <si>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</si>
  <si>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</si>
  <si>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</si>
  <si>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</si>
  <si>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</si>
  <si>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</si>
  <si>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</si>
  <si>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</si>
  <si>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</si>
  <si>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</si>
  <si>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</si>
  <si>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</si>
  <si>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</si>
  <si>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</si>
  <si>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</si>
  <si>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</si>
  <si>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</si>
  <si>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</si>
  <si>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</si>
  <si>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</si>
  <si>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</si>
  <si>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</si>
  <si>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</si>
  <si>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</si>
  <si>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</si>
  <si>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</si>
  <si>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</si>
  <si>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</si>
  <si>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</si>
  <si>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</si>
  <si>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</si>
  <si>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</si>
  <si>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</si>
  <si>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</si>
  <si>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</si>
  <si>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</si>
  <si>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</si>
  <si>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</si>
  <si>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</si>
  <si>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</si>
  <si>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</si>
  <si>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</si>
  <si>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</si>
  <si>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</si>
  <si>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</si>
  <si>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</si>
  <si>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</si>
  <si>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</si>
  <si>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</si>
  <si>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</si>
  <si>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</si>
  <si>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</si>
  <si>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</si>
  <si>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</si>
  <si>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</si>
  <si>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</si>
  <si>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</si>
  <si>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</si>
  <si>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</si>
  <si>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</si>
  <si>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</si>
  <si>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</si>
  <si>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</si>
  <si>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</si>
  <si>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</si>
  <si>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</si>
  <si>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</si>
  <si>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</si>
  <si>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</si>
  <si>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</si>
  <si>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</si>
  <si>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</si>
  <si>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</si>
  <si>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</si>
  <si>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</si>
  <si>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</si>
  <si>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</si>
  <si>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</si>
  <si>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</si>
  <si>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</si>
  <si>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</si>
  <si>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</si>
  <si>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</si>
  <si>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</si>
  <si>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</si>
  <si>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</si>
  <si>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</si>
  <si>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</si>
  <si>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</si>
  <si>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</si>
  <si>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</si>
  <si>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</si>
  <si>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</si>
  <si>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</si>
  <si>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</si>
  <si>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</si>
  <si>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</si>
  <si>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</si>
  <si>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</si>
  <si>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</si>
  <si>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</si>
  <si>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</si>
  <si>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</si>
  <si>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</si>
  <si>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</si>
  <si>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</si>
  <si>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</si>
  <si>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</si>
  <si>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</si>
  <si>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</si>
  <si>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</si>
  <si>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</si>
  <si>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</si>
  <si>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</si>
  <si>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</si>
  <si>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</si>
  <si>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</si>
  <si>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</si>
  <si>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</si>
  <si>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</si>
  <si>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</si>
  <si>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</si>
  <si>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</si>
  <si>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</si>
  <si>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</si>
  <si>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</si>
  <si>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</si>
  <si>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</si>
  <si>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</si>
  <si>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</si>
  <si>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</si>
  <si>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</si>
  <si>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</si>
  <si>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</si>
  <si>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</si>
  <si>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</si>
  <si>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</si>
  <si>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</si>
  <si>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</si>
  <si>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</si>
  <si>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</si>
  <si>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</si>
  <si>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</si>
  <si>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</si>
  <si>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</si>
  <si>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</si>
  <si>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</si>
  <si>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</si>
  <si>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</si>
  <si>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</si>
  <si>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</si>
  <si>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</si>
  <si>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</si>
  <si>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</si>
  <si>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</si>
  <si>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</si>
  <si>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</si>
  <si>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</si>
  <si>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</si>
  <si>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</si>
  <si>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</si>
  <si>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</si>
  <si>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</si>
  <si>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</si>
  <si>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</si>
  <si>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</si>
  <si>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</si>
  <si>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</si>
  <si>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</si>
  <si>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</si>
  <si>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</si>
  <si>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</si>
  <si>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</si>
  <si>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</si>
  <si>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</si>
  <si>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</si>
  <si>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</si>
  <si>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</si>
  <si>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</si>
  <si>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</si>
  <si>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</si>
  <si>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</si>
  <si>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</si>
  <si>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</si>
  <si>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</si>
  <si>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</si>
  <si>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</si>
  <si>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</si>
  <si>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</si>
  <si>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</si>
  <si>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</si>
  <si>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</si>
  <si>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</si>
  <si>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</si>
  <si>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</si>
  <si>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</si>
  <si>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</si>
  <si>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</si>
  <si>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</si>
  <si>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</si>
  <si>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</si>
  <si>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</si>
  <si>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</si>
  <si>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</si>
  <si>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</si>
  <si>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</si>
  <si>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</si>
  <si>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</si>
  <si>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</si>
  <si>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</si>
  <si>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</si>
  <si>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</si>
  <si>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</si>
  <si>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</si>
  <si>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</si>
  <si>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</si>
  <si>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</si>
  <si>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</si>
  <si>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</si>
  <si>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</si>
  <si>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</si>
  <si>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</si>
  <si>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</si>
  <si>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</si>
  <si>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</si>
  <si>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</si>
  <si>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</si>
  <si>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</si>
  <si>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</si>
  <si>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</si>
  <si>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</si>
  <si>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</si>
  <si>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</si>
  <si>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</si>
  <si>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</si>
  <si>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</si>
  <si>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</si>
  <si>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</si>
  <si>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</si>
  <si>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</si>
  <si>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</si>
  <si>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</si>
  <si>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</si>
  <si>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</si>
  <si>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</si>
  <si>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</si>
  <si>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</si>
  <si>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</si>
  <si>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</si>
  <si>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</si>
  <si>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</si>
  <si>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</si>
  <si>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</si>
  <si>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</si>
  <si>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</si>
  <si>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</si>
  <si>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</si>
  <si>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</si>
  <si>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</si>
  <si>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</si>
  <si>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</si>
  <si>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</si>
  <si>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</si>
  <si>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</si>
  <si>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</si>
  <si>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</si>
  <si>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</si>
  <si>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</si>
  <si>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</si>
  <si>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</si>
  <si>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</si>
  <si>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</si>
  <si>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</si>
  <si>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</si>
  <si>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</si>
  <si>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</si>
  <si>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</si>
  <si>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</si>
  <si>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</si>
  <si>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</si>
  <si>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</si>
  <si>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</si>
  <si>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</si>
  <si>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</si>
  <si>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</si>
  <si>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</si>
  <si>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</si>
  <si>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</si>
  <si>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</si>
  <si>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</si>
  <si>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</si>
  <si>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</si>
  <si>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</si>
  <si>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</si>
  <si>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</si>
  <si>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</si>
  <si>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</si>
  <si>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</si>
  <si>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</si>
  <si>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</si>
  <si>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</si>
  <si>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</si>
  <si>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</si>
  <si>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</si>
  <si>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</si>
  <si>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</si>
  <si>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</si>
  <si>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</si>
  <si>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</si>
  <si>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</si>
  <si>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</si>
  <si>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</si>
  <si>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</si>
  <si>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</si>
  <si>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</si>
  <si>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</si>
  <si>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</si>
  <si>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</si>
  <si>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</si>
  <si>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</si>
  <si>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</si>
  <si>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</si>
  <si>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</si>
  <si>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</si>
  <si>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</si>
  <si>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</si>
  <si>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</si>
  <si>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</si>
  <si>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</si>
  <si>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</si>
  <si>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</si>
  <si>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</si>
  <si>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</si>
  <si>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</si>
  <si>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</si>
  <si>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</si>
  <si>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</si>
  <si>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</si>
  <si>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</si>
  <si>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</si>
  <si>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</si>
  <si>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</si>
  <si>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</si>
  <si>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</si>
  <si>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</si>
  <si>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</si>
  <si>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</si>
  <si>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</si>
  <si>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</si>
  <si>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</si>
  <si>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</si>
  <si>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</si>
  <si>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</si>
  <si>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</si>
  <si>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</si>
  <si>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</si>
  <si>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</si>
  <si>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</si>
  <si>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</si>
  <si>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</si>
  <si>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</si>
  <si>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</si>
  <si>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</si>
  <si>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</si>
  <si>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</si>
  <si>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</si>
  <si>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</si>
  <si>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</si>
  <si>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</si>
  <si>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</si>
  <si>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</si>
  <si>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</si>
  <si>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</si>
  <si>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</si>
  <si>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</si>
  <si>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</si>
  <si>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</si>
  <si>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</si>
  <si>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</si>
  <si>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</si>
  <si>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</si>
  <si>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</si>
  <si>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</si>
  <si>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</si>
  <si>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</si>
  <si>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</si>
  <si>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</si>
  <si>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</si>
  <si>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</si>
  <si>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</si>
  <si>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</si>
  <si>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</si>
  <si>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</si>
  <si>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</si>
  <si>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</si>
  <si>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</si>
  <si>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</si>
  <si>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</si>
  <si>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</si>
  <si>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</si>
  <si>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</si>
  <si>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</si>
  <si>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</si>
  <si>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</si>
  <si>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</si>
  <si>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</si>
  <si>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</si>
  <si>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</si>
  <si>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</si>
  <si>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</si>
  <si>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</si>
  <si>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</si>
  <si>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</si>
  <si>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</si>
  <si>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</si>
  <si>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</si>
  <si>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</si>
  <si>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</si>
  <si>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</si>
  <si>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</si>
  <si>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</si>
  <si>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</si>
  <si>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</si>
  <si>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</si>
  <si>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</si>
  <si>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</si>
  <si>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</si>
  <si>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</si>
  <si>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</si>
  <si>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</si>
  <si>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</si>
  <si>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</si>
  <si>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</si>
  <si>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</si>
  <si>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</si>
  <si>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</si>
  <si>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</si>
  <si>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</si>
  <si>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</si>
  <si>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</si>
  <si>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</si>
  <si>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</si>
  <si>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</si>
  <si>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</si>
  <si>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</si>
  <si>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</si>
  <si>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</si>
  <si>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</si>
  <si>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</si>
  <si>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</si>
  <si>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</si>
  <si>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</si>
  <si>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</si>
  <si>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</si>
  <si>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</si>
  <si>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</si>
  <si>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</si>
  <si>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</si>
  <si>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</si>
  <si>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</si>
  <si>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</si>
  <si>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</si>
  <si>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</si>
  <si>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</si>
  <si>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</si>
  <si>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</si>
  <si>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</si>
  <si>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</si>
  <si>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</si>
  <si>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</si>
  <si>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</si>
  <si>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</si>
  <si>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</si>
  <si>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</si>
  <si>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</si>
  <si>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</si>
  <si>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</si>
  <si>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</si>
  <si>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</si>
  <si>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</si>
  <si>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</si>
  <si>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</si>
  <si>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</si>
  <si>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</si>
  <si>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</si>
  <si>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</si>
  <si>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</si>
  <si>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</si>
  <si>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</si>
  <si>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</si>
  <si>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</si>
  <si>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</si>
  <si>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</si>
  <si>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</si>
  <si>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</si>
  <si>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</si>
  <si>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</si>
  <si>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</si>
  <si>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</si>
  <si>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</si>
  <si>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</si>
  <si>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</si>
  <si>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</si>
  <si>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</si>
  <si>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</si>
  <si>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</si>
  <si>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</si>
  <si>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</si>
  <si>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</si>
  <si>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</si>
  <si>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</si>
  <si>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</si>
  <si>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</si>
  <si>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</si>
  <si>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</si>
  <si>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</si>
  <si>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</si>
  <si>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</si>
  <si>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</si>
  <si>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</si>
  <si>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</si>
  <si>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</si>
  <si>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</si>
  <si>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</si>
  <si>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</si>
  <si>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</si>
  <si>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</si>
  <si>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</si>
  <si>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</si>
  <si>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</si>
  <si>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</si>
  <si>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</si>
  <si>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</si>
  <si>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</si>
  <si>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</si>
  <si>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</si>
  <si>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</si>
  <si>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</si>
  <si>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</si>
  <si>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</si>
  <si>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</si>
  <si>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</si>
  <si>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</si>
  <si>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</si>
  <si>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</si>
  <si>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</si>
  <si>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</si>
  <si>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</si>
  <si>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</si>
  <si>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</si>
  <si>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</si>
  <si>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</si>
  <si>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</si>
  <si>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</si>
  <si>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</si>
  <si>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</si>
  <si>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</si>
  <si>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</si>
  <si>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</si>
  <si>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</si>
  <si>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</si>
  <si>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</si>
  <si>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</si>
  <si>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</si>
  <si>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</si>
  <si>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</si>
  <si>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</si>
  <si>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</si>
  <si>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</si>
  <si>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</si>
  <si>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</si>
  <si>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</si>
  <si>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</si>
  <si>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</si>
  <si>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</si>
  <si>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</si>
  <si>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</si>
  <si>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</si>
  <si>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</si>
  <si>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</si>
  <si>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</si>
  <si>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</si>
  <si>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</si>
  <si>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</si>
  <si>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</si>
  <si>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</si>
  <si>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</si>
  <si>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</si>
  <si>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</si>
  <si>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</si>
  <si>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</si>
  <si>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</si>
  <si>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</si>
  <si>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</si>
  <si>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</si>
  <si>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</si>
  <si>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</si>
  <si>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</si>
  <si>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</si>
  <si>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</si>
  <si>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</si>
  <si>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</si>
  <si>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</si>
  <si>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</si>
  <si>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</si>
  <si>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</si>
  <si>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</si>
  <si>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</si>
  <si>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</si>
  <si>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</si>
  <si>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</si>
  <si>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</si>
  <si>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</si>
  <si>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</si>
  <si>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</si>
  <si>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</si>
  <si>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</si>
  <si>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</si>
  <si>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</si>
  <si>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</si>
  <si>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</si>
  <si>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</si>
  <si>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</si>
  <si>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</si>
  <si>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</si>
  <si>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</si>
  <si>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</si>
  <si>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</si>
  <si>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</si>
  <si>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</si>
  <si>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</si>
  <si>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</si>
  <si>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</si>
  <si>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</si>
  <si>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</si>
  <si>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</si>
  <si>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</si>
  <si>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</si>
  <si>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</si>
  <si>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</si>
  <si>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</si>
  <si>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</si>
  <si>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</si>
  <si>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</si>
  <si>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</si>
  <si>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</si>
  <si>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</si>
  <si>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</si>
  <si>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</si>
  <si>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</si>
  <si>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</si>
  <si>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</si>
  <si>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</si>
  <si>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</si>
  <si>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</si>
  <si>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</si>
  <si>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</si>
  <si>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</si>
  <si>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</si>
  <si>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</si>
  <si>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</si>
  <si>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</si>
  <si>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</si>
  <si>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</si>
  <si>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</si>
  <si>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</si>
  <si>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</si>
  <si>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</si>
  <si>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</si>
  <si>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</si>
  <si>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</si>
  <si>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</si>
  <si>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</si>
  <si>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</si>
  <si>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</si>
  <si>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</si>
  <si>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</si>
  <si>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</si>
  <si>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</si>
  <si>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</si>
  <si>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</si>
  <si>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</si>
  <si>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</si>
  <si>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</si>
  <si>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</si>
  <si>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</si>
  <si>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</si>
  <si>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</si>
  <si>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</si>
  <si>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</si>
  <si>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</si>
  <si>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</si>
  <si>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</si>
  <si>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</si>
  <si>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</si>
  <si>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</si>
  <si>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</si>
  <si>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</si>
  <si>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</si>
  <si>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</si>
  <si>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</si>
  <si>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</si>
  <si>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</si>
  <si>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</si>
  <si>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</si>
  <si>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</si>
  <si>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</si>
  <si>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</si>
  <si>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</si>
  <si>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</si>
  <si>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</si>
  <si>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</si>
  <si>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</si>
  <si>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</si>
  <si>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</si>
  <si>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</si>
  <si>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</si>
  <si>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</si>
  <si>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</si>
  <si>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</si>
  <si>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</si>
  <si>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</si>
  <si>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</si>
  <si>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</si>
  <si>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</si>
  <si>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</si>
  <si>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</si>
  <si>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</si>
  <si>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</si>
  <si>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</si>
  <si>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</si>
  <si>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</si>
  <si>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</si>
  <si>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</si>
  <si>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</si>
  <si>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</si>
  <si>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</si>
  <si>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</si>
  <si>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</si>
  <si>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</si>
  <si>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</si>
  <si>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</si>
  <si>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</si>
  <si>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</si>
  <si>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</si>
  <si>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</si>
  <si>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</si>
  <si>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</si>
  <si>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</si>
  <si>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</si>
  <si>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</si>
  <si>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</si>
  <si>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</si>
  <si>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</si>
  <si>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</si>
  <si>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</si>
  <si>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</si>
  <si>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</si>
  <si>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</si>
  <si>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</si>
  <si>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</si>
  <si>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</si>
  <si>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</si>
  <si>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</si>
  <si>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</si>
  <si>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</si>
  <si>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</si>
  <si>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</si>
  <si>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</si>
  <si>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</si>
  <si>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</si>
  <si>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</si>
  <si>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</si>
  <si>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</si>
  <si>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</si>
  <si>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</si>
  <si>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</si>
  <si>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</si>
  <si>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</si>
  <si>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</si>
  <si>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</si>
  <si>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</si>
  <si>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</si>
  <si>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</si>
  <si>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</si>
  <si>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</si>
  <si>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</si>
  <si>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</si>
  <si>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</si>
  <si>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</si>
  <si>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</si>
  <si>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</si>
  <si>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</si>
  <si>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</si>
  <si>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</si>
  <si>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</si>
  <si>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</si>
  <si>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</si>
  <si>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</si>
  <si>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</si>
  <si>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</si>
  <si>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</si>
  <si>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</si>
  <si>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</si>
  <si>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</si>
  <si>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</si>
  <si>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</si>
  <si>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</si>
  <si>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</si>
  <si>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</si>
  <si>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</si>
  <si>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</si>
  <si>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</si>
  <si>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</si>
  <si>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</si>
  <si>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</si>
  <si>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</si>
  <si>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</si>
  <si>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</si>
  <si>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</si>
  <si>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</si>
  <si>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</si>
  <si>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</si>
  <si>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</si>
  <si>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</si>
  <si>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</si>
  <si>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</si>
  <si>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</si>
  <si>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</si>
  <si>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</si>
  <si>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</si>
  <si>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</si>
  <si>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</si>
  <si>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</si>
  <si>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</si>
  <si>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</si>
  <si>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</si>
  <si>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</si>
  <si>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</si>
  <si>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</si>
  <si>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</si>
  <si>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</si>
  <si>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</si>
  <si>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</si>
  <si>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</si>
  <si>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</si>
  <si>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</si>
  <si>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</si>
  <si>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</si>
  <si>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</si>
  <si>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</si>
  <si>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</si>
  <si>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</si>
  <si>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</si>
  <si>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</si>
  <si>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</si>
  <si>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</si>
  <si>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</si>
  <si>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</si>
  <si>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</si>
  <si>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</si>
  <si>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</si>
  <si>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</si>
  <si>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</si>
  <si>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</si>
  <si>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</si>
  <si>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</si>
  <si>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</si>
  <si>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</si>
  <si>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</si>
  <si>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</si>
  <si>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</si>
  <si>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</si>
  <si>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</si>
  <si>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</si>
  <si>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</si>
  <si>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</si>
  <si>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</si>
  <si>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</si>
  <si>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</si>
  <si>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</si>
  <si>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</si>
  <si>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</si>
  <si>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</si>
  <si>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</si>
  <si>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</si>
  <si>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</si>
  <si>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</si>
  <si>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</si>
  <si>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</si>
  <si>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</si>
  <si>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</si>
  <si>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</si>
  <si>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</si>
  <si>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</si>
  <si>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</si>
  <si>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</si>
  <si>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</si>
  <si>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</si>
  <si>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</si>
  <si>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</si>
  <si>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</si>
  <si>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</si>
  <si>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</si>
  <si>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</si>
  <si>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</si>
  <si>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</si>
  <si>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</si>
  <si>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</si>
  <si>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</si>
  <si>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</si>
  <si>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</si>
  <si>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</si>
  <si>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PCM-20251122-00000331</t>
  </si>
  <si>
    <t xml:space="preserve">team on way need 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</si>
  <si>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</si>
  <si>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</si>
  <si>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</si>
  <si>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</si>
  <si>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</si>
  <si>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</si>
  <si>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</si>
  <si>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</si>
  <si>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</si>
  <si>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</si>
  <si>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</si>
  <si>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</si>
  <si>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</si>
  <si>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</si>
  <si>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</si>
  <si>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</si>
  <si>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</si>
  <si>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</si>
  <si>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</si>
  <si>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</si>
  <si>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</si>
  <si>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</si>
  <si>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</si>
  <si>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</si>
  <si>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</si>
  <si>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</si>
  <si>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</si>
  <si>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</si>
  <si>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</si>
  <si>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</si>
  <si>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</si>
  <si>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</si>
  <si>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</si>
  <si>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</si>
  <si>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</si>
  <si>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</si>
  <si>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</si>
  <si>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</si>
  <si>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</si>
  <si>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</si>
  <si>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</si>
  <si>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</si>
  <si>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</si>
  <si>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</si>
  <si>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</si>
  <si>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</si>
  <si>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</si>
  <si>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</si>
  <si>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</si>
  <si>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</si>
  <si>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</si>
  <si>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</si>
  <si>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</si>
  <si>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</si>
  <si>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</si>
  <si>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</si>
  <si>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</si>
  <si>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</si>
  <si>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</si>
  <si>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</si>
  <si>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</si>
  <si>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</si>
  <si>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</si>
  <si>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</si>
  <si>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</si>
  <si>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</si>
  <si>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</si>
  <si>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</si>
  <si>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</si>
  <si>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</si>
  <si>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</si>
  <si>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</si>
  <si>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</si>
  <si>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</si>
  <si>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</si>
  <si>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</si>
  <si>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</si>
  <si>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</si>
  <si>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</si>
  <si>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</si>
  <si>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</si>
  <si>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</si>
  <si>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PCM-20251122-00000321</t>
  </si>
  <si>
    <t>110 min</t>
  </si>
  <si>
    <t xml:space="preserve"> PCM-20250215-00000830 </t>
  </si>
  <si>
    <t>LTE site still down and  site located in aramco area access issue need special permission</t>
  </si>
  <si>
    <t>PCM-20251121-00001195</t>
  </si>
  <si>
    <t>was night access issue / USF area team EM team on the way  30 mins</t>
  </si>
  <si>
    <t>PCM-20251122-00000121</t>
  </si>
  <si>
    <t>PCM-20251122-00000277</t>
  </si>
  <si>
    <t>90 mins</t>
  </si>
  <si>
    <t>PCM-20251122-00000319</t>
  </si>
  <si>
    <t>Sceco cut in area and team saving hub site BHR0305</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</si>
  <si>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</si>
  <si>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</si>
  <si>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</si>
  <si>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</si>
  <si>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</si>
  <si>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</si>
  <si>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</si>
  <si>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</si>
  <si>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</si>
  <si>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</si>
  <si>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</si>
  <si>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</si>
  <si>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PCM-20251121-00001073</t>
  </si>
  <si>
    <t>Site Have access night issue as located in train station and no access at night time</t>
  </si>
  <si>
    <t>PCM-20251122-00000298</t>
  </si>
  <si>
    <t xml:space="preserve">ETA 70 MIN </t>
  </si>
  <si>
    <t>PCM-20251122-00000300</t>
  </si>
  <si>
    <t xml:space="preserve">ETA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</si>
</sst>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1" totalsRowShown="0" headerRowDxfId="157" dataDxfId="156" headerRowBorderDxfId="154" tableBorderDxfId="155" totalsRowBorderDxfId="153">
  <autoFilter ref="A1:CJ1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9" totalsRowShown="0" headerRowDxfId="64" dataDxfId="63" headerRowBorderDxfId="61" tableBorderDxfId="62">
  <autoFilter ref="A1:L9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9" totalsRowShown="0" headerRowDxfId="48" dataDxfId="47" headerRowBorderDxfId="45" tableBorderDxfId="46" totalsRowBorderDxfId="44">
  <autoFilter ref="A1:L4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2" totalsRowShown="0" headerRowDxfId="31" dataDxfId="30" headerRowBorderDxfId="28" tableBorderDxfId="29">
  <autoFilter ref="A1:L1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3" totalsRowShown="0" headerRowDxfId="15" dataDxfId="14" headerRowBorderDxfId="12" tableBorderDxfId="13">
  <autoFilter ref="A1:L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D4" sqref="D4"/>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320.36521423610975</v>
      </c>
      <c r="H2" s="76">
        <v>45662.943402777775</v>
      </c>
      <c r="I2" s="59" t="str">
        <f>IFERROR(VLOOKUP(D2,DB!A:F,6,0),"")</f>
        <v>Generator-SG</v>
      </c>
      <c r="J2" s="59" t="str">
        <f>IFERROR(VLOOKUP(D2,DB!A:G,7,0),"")</f>
        <v>Dead</v>
      </c>
      <c r="K2" s="67" t="s">
        <v>39022</v>
      </c>
      <c r="L2" s="65" t="str">
        <f>IFERROR(VLOOKUP(D2,DB!A:I,9,0),"")</f>
        <v>Latis</v>
      </c>
    </row>
    <row r="3" spans="1:15" ht="15" customHeight="1">
      <c r="A3" s="62" t="s">
        <v>39023</v>
      </c>
      <c r="B3" s="59" t="str">
        <f>IFERROR(VLOOKUP(D3,DB!A:K,11,0),"")</f>
        <v>R1</v>
      </c>
      <c r="C3" s="59">
        <v>1</v>
      </c>
      <c r="D3" s="78" t="s">
        <v>8798</v>
      </c>
      <c r="E3" s="63" t="s">
        <v>39021</v>
      </c>
      <c r="F3" s="76">
        <v>45983.303472222222</v>
      </c>
      <c r="G3" s="66">
        <f ca="1">IFERROR(NOW()-F3,"-")</f>
        <v>1.016793981398223E-2</v>
      </c>
      <c r="H3" s="76">
        <v>45983.298807870371</v>
      </c>
      <c r="I3" s="59" t="str">
        <f>IFERROR(VLOOKUP(D3,DB!A:F,6,0),"")</f>
        <v>SCECO</v>
      </c>
      <c r="J3" s="59" t="str">
        <f>IFERROR(VLOOKUP(D3,DB!A:G,7,0),"")</f>
        <v>Dead</v>
      </c>
      <c r="K3" s="67" t="s">
        <v>39024</v>
      </c>
      <c r="L3" s="65" t="str">
        <f>IFERROR(VLOOKUP(D3,DB!A:I,9,0),"")</f>
        <v>Latis</v>
      </c>
      <c r="M3" s="64"/>
      <c r="N3" s="64"/>
      <c r="O3" s="64"/>
    </row>
    <row r="4" spans="1:15" ht="15" customHeight="1">
      <c r="A4" s="140"/>
      <c r="B4" s="141" t="str">
        <f>IFERROR(VLOOKUP(D4,DB!A:K,11,0),"")</f>
        <v/>
      </c>
      <c r="C4" s="141"/>
      <c r="D4" s="133"/>
      <c r="E4" s="142"/>
      <c r="F4" s="143"/>
      <c r="G4" s="144">
        <f ca="1">IFERROR(NOW()-F4,"-")</f>
        <v>45983.313640162036</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45983.313640162036</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45983.313640162036</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45983.313640162036</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45983.313640162036</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45983.313640162036</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45983.313640162036</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45983.313640162036</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45983.313640162036</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45983.313640162036</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45983.313640162036</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45983.313640162036</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45983.313640162036</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45983.313640162036</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45983.313640162036</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45983.313640162036</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45983.313640162036</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45983.313640162036</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45983.313640162036</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45983.313640162036</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45983.313640162036</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45983.313640162036</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45983.313640162036</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45983.313640162036</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45983.313640162036</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45983.313640162036</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45983.313640162036</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45983.313640162036</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45983.313640162036</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45983.313640162036</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45983.313640162036</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45983.313640162036</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45983.313640162036</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45983.313640162036</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45983.313640162036</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45983.313640162036</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45983.313640162036</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45983.313640162036</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45983.313640162036</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45983.313640162036</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45983.313640162036</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45983.313640162036</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45983.313640162036</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45983.313640162036</v>
      </c>
      <c r="H47" s="143"/>
      <c r="I47" s="141" t="str">
        <f>IFERROR(VLOOKUP(D47,DB!A:F,6,0),"")</f>
        <v/>
      </c>
      <c r="J47" s="141" t="str">
        <f>IFERROR(VLOOKUP(D47,DB!A:G,7,0),"")</f>
        <v/>
      </c>
      <c r="K47" s="145"/>
      <c r="L47" s="146" t="str">
        <f>IFERROR(VLOOKUP(D47,DB!A:I,9,0),"")</f>
        <v/>
      </c>
    </row>
    <row r="48" spans="1:12" ht="15" customHeight="1">
      <c r="A48" s="147"/>
      <c r="B48" s="134" t="str">
        <f>IFERROR(VLOOKUP(D48,DB!A:K,11,0),"")</f>
        <v/>
      </c>
      <c r="C48" s="134"/>
      <c r="D48" s="148"/>
      <c r="E48" s="135"/>
      <c r="F48" s="136"/>
      <c r="G48" s="137">
        <f ca="1">IFERROR(NOW()-F48,"-")</f>
        <v>45983.313640162036</v>
      </c>
      <c r="H48" s="136"/>
      <c r="I48" s="134" t="str">
        <f>IFERROR(VLOOKUP(D48,DB!A:F,6,0),"")</f>
        <v/>
      </c>
      <c r="J48" s="134" t="str">
        <f>IFERROR(VLOOKUP(D48,DB!A:G,7,0),"")</f>
        <v/>
      </c>
      <c r="K48" s="138"/>
      <c r="L48" s="139" t="str">
        <f>IFERROR(VLOOKUP(D48,DB!A:I,9,0),"")</f>
        <v/>
      </c>
    </row>
  </sheetData>
  <customSheetViews>
    <customSheetView guid="{F6042A99-DD27-4453-835D-0834D95730CC}" filter="1" showAutoFilter="1">
      <pageMargins left="0" right="0" top="0" bottom="0" header="0" footer="0"/>
      <autoFilter ref="B1:M1" xr:uid="{C6F40130-905B-4387-AC0D-BC722BFFFB39}"/>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1"/>
  <sheetViews>
    <sheetView workbookViewId="0">
      <pane ySplit="1" topLeftCell="C8" activePane="bottomLeft" state="frozen"/>
      <selection pane="bottomLeft"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158.31380254629767</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61">
        <v>1</v>
      </c>
      <c r="D4" s="19" t="s">
        <v>24539</v>
      </c>
      <c r="E4" s="84" t="s">
        <v>39021</v>
      </c>
      <c r="F4" s="103">
        <v>45983.293981481482</v>
      </c>
      <c r="G4" s="104">
        <f ca="1">IFERROR(NOW()-F4,"-")</f>
        <v>1.9659027777379379E-2</v>
      </c>
      <c r="H4" s="103">
        <v>45983.290509259263</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45983.313640509259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45983.313640509259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61"/>
      <c r="E7" s="102"/>
      <c r="F7" s="103"/>
      <c r="G7" s="104">
        <f ca="1">IFERROR(NOW()-F7,"-")</f>
        <v>45983.313640509259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45983.313640509259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45983.313640509259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45983.313640509259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45983.313640509259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45983.313640509259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45983.313640509259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45983.313640509259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45983.313640509259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45983.313640509259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45983.313640509259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45983.313640509259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45983.313640509259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45983.313640509259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45983.313640509259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45983.313640509259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45983.313640509259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45983.313640509259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45983.313640509259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45983.313640509259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45983.313640509259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45983.313640509259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45983.313640509259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45983.313640509259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45983.313640509259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45983.313640509259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45983.313640509259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45983.313640509259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45983.313640509259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45983.313640509259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45983.313640509259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45983.313640509259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45983.313640509259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45983.313640509259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45983.313640509259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45983.313640509259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45983.313640509259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45983.313640509259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45983.313640509259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45983.313640509259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45983.313640509259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45983.313640509259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45983.313640509259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45983.313640509259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45983.313640509259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45983.313640509259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45983.313640509259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45983.313640509259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45983.313640509259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45983.313640509259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45983.313640509259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45983.313640509259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45983.313640509259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45983.313640509259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45983.313640509259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45983.313640509259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45983.313640509259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45983.313640509259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45983.313640509259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45983.313640509259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45983.313640509259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45983.313640509259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45983.313640509259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45983.313640509259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45983.313640509259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45983.313640509259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45983.313640509259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45983.313640509259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45983.313640509259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45983.313640509259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45983.313640509259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45983.313640509259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45983.313640509259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45983.313640509259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45983.313640509259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45983.313640509259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45983.313640509259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45983.313640509259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45983.313640509259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45983.313640509259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45983.313640509259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45983.313640509259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45983.313640509259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45983.313640509259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45983.313640509259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45983.313640509259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45983.313640509259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45983.313640509259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45983.313640509259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45983.313640509259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45983.313640509259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45983.313640509259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45983.313640509259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45983.313640509259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45983.313640509259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45983.313640509259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45983.313640509259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45983.313640509259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45983.313640509259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45983.313640509259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45983.313640509259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45983.313640509259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45983.313640509259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45983.313640509259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45983.313640509259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45983.313640509259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45983.313640509259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45983.313640509259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45983.313640509259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45983.313640509259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45983.313640509259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45983.313640509259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45983.313640509259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45983.313640509259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45983.313640509259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45983.313640509259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45983.313640509259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45983.313640509259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45983.313640509259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45983.313640509259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45983.313640509259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45983.313640509259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45983.313640509259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45983.313640509259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45983.313640509259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45983.313640509259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45983.313640509259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45983.313640509259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45983.313640509259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45983.313640509259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45983.313640509259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45983.313640509259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45983.313640509259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45983.313640509259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45983.313640509259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45983.313640509259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45983.313640509259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45983.313640509259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45983.313640509259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45983.313640509259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45983.313640509259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45983.313640509259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45983.313640509259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45983.313640509259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45983.313640509259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45983.313640509259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45983.313640509259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45983.313640509259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45983.313640509259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45983.313640509259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45983.313640509259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45983.313640509259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45983.313640509259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45983.313640509259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45983.313640509259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sheetData>
  <dataValidations count="2">
    <dataValidation allowBlank="1" showInputMessage="1" showErrorMessage="1" sqref="E1" xr:uid="{4D935161-CDD3-4592-B877-3FB59C99E142}"/>
    <dataValidation type="list" allowBlank="1" showInputMessage="1" showErrorMessage="1" sqref="E3:E1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9"/>
  <sheetViews>
    <sheetView tabSelected="1" workbookViewId="0">
      <selection activeCell="D5" sqref="D5"/>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8" ca="1" si="0">IFERROR(NOW()-F2,"-")</f>
        <v>45983.313640509259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45983.313640509259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45983.313640509259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45983.313640509259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45983.313640509259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45983.313640509259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45983.313640509259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45983.313640509259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45983.313640509259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45983.313640509259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45983.313640509259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45983.313640509259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45983.313640509259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45983.313640509259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45983.313640509259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45983.313640509259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45983.313640509259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45983.313640509259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45983.313640509259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45983.313640509259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45983.313640509259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45983.313640509259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45983.313640509259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45983.313640509259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45983.313640509259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45983.313640509259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45983.313640509259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45983.313640509259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45983.313640509259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45983.313640509259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45983.313640509259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45983.313640509259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45983.313640509259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45983.313640509259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45983.313640509259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45983.313640509259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45983.313640509259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45983.313640509259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45983.313640509259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45983.313640509259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45983.313640509259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45983.313640509259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45983.313640509259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45983.313640509259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45983.313640509259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45983.313640509259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45983.313640509259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45983.313640509259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45983.313640509259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45983.313640509259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45983.313640509259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45983.313640509259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45983.313640509259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45983.313640509259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45983.313640509259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45983.313640509259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45983.313640509259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ref="G59:G122" ca="1" si="1">IFERROR(NOW()-F59,"-")</f>
        <v>45983.313640509259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45983.313640509259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45983.313640509259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45983.313640509259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45983.313640509259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45983.313640509259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45983.313640509259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45983.313640509259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45983.313640509259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45983.313640509259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45983.313640509259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45983.313640509259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45983.313640509259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45983.313640509259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45983.313640509259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45983.313640509259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45983.313640509259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45983.313640509259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45983.313640509259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45983.313640509259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45983.313640509259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45983.313640509259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45983.313640509259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45983.313640509259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45983.313640509259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45983.313640509259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45983.313640509259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45983.313640509259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45983.313640509259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45983.313640509259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45983.313640509259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45983.313640509259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45983.313640509259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45983.313640509259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45983.313640509259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45983.313640509259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45983.313640509259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45983.313640509259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45983.313640509259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45983.313640509259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45983.313640509259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45983.313640509259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45983.313640509259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45983.313640509259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45983.313640509259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45983.313640509259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45983.313640509259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45983.313640509259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45983.313640509259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45983.313640509259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45983.313640509259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45983.313640509259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45983.313640509259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45983.313640509259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45983.313640509259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45983.313640509259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45983.313640509259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45983.313640509259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45983.313640509259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45983.313640509259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45983.313640509259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45983.313640509259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45983.313640509259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45983.313640509259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ref="G123:G186" ca="1" si="2">IFERROR(NOW()-F123,"-")</f>
        <v>45983.313640509259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45983.313640509259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45983.313640509259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45983.313640509259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45983.313640509259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45983.313640509259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45983.313640509259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45983.313640509259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45983.313640509259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45983.313640509259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45983.313640509259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45983.313640509259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45983.313640509259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45983.313640509259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45983.313640509259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45983.313640509259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45983.313640509259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45983.313640509259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45983.313640509259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45983.313640509259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45983.313640509259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45983.313640509259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45983.313640509259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45983.313640509259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45983.313640509259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45983.313640509259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45983.313640509259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45983.313640509259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45983.313640509259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45983.313640509259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45983.313640509259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45983.313640509259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45983.313640509259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45983.313640509259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45983.313640509259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45983.313640509259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45983.313640509259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45983.313640509259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45983.313640509259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45983.313640509259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45983.313640509259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45983.313640509259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45983.313640509259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45983.313640509259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45983.313640509259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45983.313640509259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45983.313640509259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45983.313640509259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45983.313640509259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45983.313640509259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45983.313640509259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45983.313640509259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45983.313640509259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45983.313640509259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45983.313640509259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45983.313640509259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45983.313640509259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45983.313640509259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45983.313640509259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45983.313640509259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45983.313640509259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45983.313640509259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45983.313640509259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45983.313640509259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ref="G187:G250" ca="1" si="3">IFERROR(NOW()-F187,"-")</f>
        <v>45983.313640509259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45983.313640509259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45983.313640509259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45983.313640509259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45983.313640509259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45983.313640509259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45983.313640509259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45983.313640509259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45983.313640509259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45983.313640509259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45983.313640509259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45983.313640509259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45983.313640509259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45983.313640509259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45983.313640509259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45983.313640509259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45983.313640509259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45983.313640509259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45983.313640509259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45983.313640509259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45983.313640509259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45983.313640509259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45983.313640509259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45983.313640509259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45983.313640509259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45983.313640509259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45983.313640509259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45983.313640509259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45983.313640509259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45983.313640509259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45983.313640509259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45983.313640509259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45983.313640509259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45983.313640509259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45983.313640509259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45983.313640509259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45983.313640509259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45983.313640509259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45983.313640509259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45983.313640509259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45983.313640509259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45983.313640509259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45983.313640509259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45983.313640509259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45983.313640509259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45983.313640509259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45983.313640509259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45983.313640509259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45983.313640509259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45983.313640509259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45983.313640509259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45983.313640509259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45983.313640509259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45983.313640509259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45983.313640509259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45983.313640509259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45983.313640509259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45983.313640509259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45983.313640509259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45983.313640509259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45983.313640509259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45983.313640509259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45983.313640509259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45983.313640509259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ref="G251:G314" ca="1" si="4">IFERROR(NOW()-F251,"-")</f>
        <v>45983.313640509259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45983.313640509259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45983.313640509259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45983.313640509259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45983.313640509259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45983.313640509259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45983.313640509259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45983.313640509259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45983.313640509259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45983.313640509259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45983.313640509259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45983.313640509259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45983.313640509259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45983.313640509259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45983.313640509259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45983.313640509259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45983.313640509259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45983.313640509259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45983.313640509259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45983.313640509259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45983.313640509259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45983.313640509259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45983.313640509259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45983.313640509259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45983.313640509259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45983.313640509259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45983.313640509259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45983.313640509259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45983.313640509259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45983.313640509259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45983.313640509259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45983.313640509259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45983.313640509259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45983.313640509259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45983.313640509259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45983.313640509259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45983.313640509259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45983.313640509259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45983.313640509259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45983.313640509259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45983.313640509259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45983.313640509259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45983.313640509259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45983.313640509259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45983.313640509259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45983.313640509259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45983.313640509259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45983.313640509259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45983.313640509259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45983.313640509259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45983.313640509259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45983.313640509259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45983.313640509259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45983.313640509259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45983.313640509259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45983.313640509259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45983.313640509259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45983.313640509259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45983.313640509259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45983.313640509259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45983.313640509259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45983.313640509259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45983.313640509259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45983.313640509259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ref="G315:G378" ca="1" si="5">IFERROR(NOW()-F315,"-")</f>
        <v>45983.313640509259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45983.313640509259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45983.313640509259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45983.313640509259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45983.313640509259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45983.313640509259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45983.313640509259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45983.313640509259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45983.313640509259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45983.313640509259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45983.313640509259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45983.313640509259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45983.313640509259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45983.313640509259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45983.313640509259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45983.313640509259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45983.313640509259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45983.313640509259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45983.313640509259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45983.313640509259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45983.313640509259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45983.313640509259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45983.313640509259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45983.313640509259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45983.313640509259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45983.313640509259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45983.313640509259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45983.313640509259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45983.313640509259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45983.313640509259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45983.313640509259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45983.313640509259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45983.313640509259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45983.313640509259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45983.313640509259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45983.313640509259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45983.313640509259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45983.313640509259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45983.313640509259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45983.313640509259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45983.313640509259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45983.313640509259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45983.313640509259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45983.313640509259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45983.313640509259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45983.313640509259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45983.313640509259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45983.313640509259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45983.313640509259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45983.313640509259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45983.313640509259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45983.313640509259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45983.313640509259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45983.313640509259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45983.313640509259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45983.313640509259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45983.313640509259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45983.313640509259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45983.313640509259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45983.313640509259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45983.313640509259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45983.313640509259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45983.313640509259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45983.313640509259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ref="G379:G442" ca="1" si="6">IFERROR(NOW()-F379,"-")</f>
        <v>45983.313640509259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45983.313640509259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45983.313640509259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45983.313640509259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45983.313640509259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45983.313640509259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45983.313640509259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45983.313640509259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45983.313640509259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45983.313640509259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45983.313640509259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45983.313640509259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45983.313640509259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45983.313640509259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45983.313640509259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45983.313640509259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45983.313640509259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45983.313640509259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45983.313640509259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45983.313640509259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45983.313640509259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45983.313640509259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45983.313640509259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45983.313640509259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45983.313640509259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45983.313640509259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45983.313640509259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45983.313640509259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45983.313640509259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45983.313640509259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45983.313640509259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45983.313640509259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45983.313640509259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45983.313640509259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45983.313640509259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45983.313640509259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45983.313640509259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45983.313640509259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45983.313640509259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45983.313640509259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45983.313640509259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45983.313640509259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45983.313640509259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45983.313640509259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45983.313640509259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45983.313640509259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45983.313640509259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45983.313640509259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45983.313640509259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45983.313640509259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45983.313640509259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45983.313640509259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45983.313640509259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45983.313640509259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45983.313640509259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45983.313640509259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45983.313640509259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45983.313640509259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45983.313640509259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45983.313640509259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45983.313640509259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45983.313640509259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45983.313640509259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45983.313640509259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ref="G443:G506" ca="1" si="7">IFERROR(NOW()-F443,"-")</f>
        <v>45983.313640509259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45983.313640509259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45983.313640509259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45983.313640509259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45983.313640509259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45983.313640509259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45983.313640509259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45983.313640509259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45983.313640509259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45983.313640509259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45983.313640509259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45983.313640509259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45983.313640509259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45983.313640509259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45983.313640509259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45983.313640509259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45983.313640509259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45983.313640509259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45983.313640509259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45983.313640509259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45983.313640509259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45983.313640509259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45983.313640509259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45983.313640509259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45983.313640509259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45983.313640509259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45983.313640509259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45983.313640509259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45983.313640509259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45983.313640509259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45983.313640509259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45983.313640509259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45983.313640509259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45983.313640509259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45983.313640509259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45983.313640509259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45983.313640509259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45983.313640509259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45983.313640509259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45983.313640509259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45983.313640509259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45983.313640509259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45983.313640509259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45983.313640509259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45983.313640509259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45983.313640509259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45983.313640509259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45983.313640509259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45983.313640509259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45983.313640509259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45983.313640509259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45983.313640509259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45983.313640509259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45983.313640509259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45983.313640509259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45983.313640509259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45983.313640509259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45983.313640509259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45983.313640509259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45983.313640509259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45983.313640509259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45983.313640509259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45983.313640509259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45983.313640509259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ref="G507:G570" ca="1" si="8">IFERROR(NOW()-F507,"-")</f>
        <v>45983.313640509259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45983.313640509259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45983.313640509259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45983.313640509259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45983.313640509259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45983.313640509259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45983.313640509259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45983.313640509259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45983.313640509259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45983.313640509259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45983.313640509259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45983.313640509259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45983.313640509259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45983.313640509259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45983.313640509259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45983.313640509259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45983.313640509259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45983.313640509259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45983.313640509259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45983.313640509259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45983.313640509259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45983.313640509259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45983.313640509259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45983.313640509259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45983.313640509259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45983.313640509259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45983.313640509259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45983.313640509259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45983.313640509259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45983.313640509259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45983.313640509259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45983.313640509259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45983.313640509259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45983.313640509259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45983.313640509259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45983.313640509259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45983.313640509259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45983.313640509259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45983.313640509259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45983.313640509259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45983.313640509259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45983.313640509259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45983.313640509259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45983.313640509259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45983.313640509259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45983.313640509259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45983.313640509259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45983.313640509259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45983.313640509259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45983.313640509259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45983.313640509259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45983.313640509259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45983.313640509259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45983.313640509259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45983.313640509259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45983.313640509259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45983.313640509259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45983.313640509259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45983.313640509259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45983.313640509259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45983.313640509259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45983.313640509259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45983.313640509259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45983.313640509259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ref="G571:G634" ca="1" si="9">IFERROR(NOW()-F571,"-")</f>
        <v>45983.313640509259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45983.313640509259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45983.313640509259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45983.313640509259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45983.313640509259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45983.313640509259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45983.313640509259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45983.313640509259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45983.313640509259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45983.313640509259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45983.313640509259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45983.313640509259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45983.313640509259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45983.313640509259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45983.313640509259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45983.313640509259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45983.313640509259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45983.313640509259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45983.313640509259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45983.313640509259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45983.313640509259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45983.313640509259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45983.313640509259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45983.313640509259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45983.313640509259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45983.313640509259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45983.313640509259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45983.313640509259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45983.313640509259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45983.313640509259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45983.313640509259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45983.313640509259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45983.313640509259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45983.313640509259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45983.313640509259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45983.313640509259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45983.313640509259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45983.313640509259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45983.313640509259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45983.313640509259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45983.313640509259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45983.313640509259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45983.313640509259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45983.313640509259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45983.313640509259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45983.313640509259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45983.313640509259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45983.313640509259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45983.313640509259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45983.313640509259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45983.313640509259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45983.313640509259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45983.313640509259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45983.313640509259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45983.313640509259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45983.313640509259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45983.313640509259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45983.313640509259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45983.313640509259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45983.313640509259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45983.313640509259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45983.313640509259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45983.313640509259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45983.313640509259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ref="G635:G698" ca="1" si="10">IFERROR(NOW()-F635,"-")</f>
        <v>45983.313640509259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45983.313640509259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45983.313640509259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45983.313640509259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45983.313640509259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45983.313640509259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45983.313640509259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45983.313640509259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45983.313640509259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45983.313640509259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45983.313640509259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45983.313640509259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45983.313640509259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45983.313640509259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45983.313640509259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45983.313640509259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45983.313640509259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45983.313640509259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45983.313640509259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45983.313640509259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45983.313640509259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45983.313640509259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45983.313640509259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45983.313640509259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45983.313640509259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45983.313640509259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45983.313640509259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45983.313640509259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45983.313640509259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45983.313640509259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45983.313640509259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45983.313640509259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45983.313640509259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45983.313640509259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45983.313640509259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45983.313640509259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45983.313640509259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45983.313640509259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45983.313640509259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45983.313640509259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45983.313640509259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45983.313640509259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45983.313640509259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45983.313640509259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45983.313640509259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45983.313640509259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45983.313640509259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45983.313640509259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45983.313640509259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45983.313640509259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45983.313640509259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45983.313640509259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45983.313640509259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45983.313640509259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45983.313640509259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45983.313640509259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45983.313640509259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45983.313640509259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45983.313640509259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45983.313640509259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45983.313640509259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45983.313640509259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45983.313640509259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45983.313640509259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ref="G699:G762" ca="1" si="11">IFERROR(NOW()-F699,"-")</f>
        <v>45983.313640509259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45983.313640509259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45983.313640509259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45983.313640509259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45983.313640509259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45983.313640509259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45983.313640509259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45983.313640509259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45983.313640509259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45983.313640509259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45983.313640509259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45983.313640509259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45983.313640509259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45983.313640509259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45983.313640509259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45983.313640509259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45983.313640509259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45983.313640509259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45983.313640509259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45983.313640509259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45983.313640509259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45983.313640509259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45983.313640509259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45983.313640509259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45983.313640509259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45983.313640509259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45983.313640509259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45983.313640509259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45983.313640509259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45983.313640509259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45983.313640509259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45983.313640509259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45983.313640509259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45983.313640509259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45983.313640509259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45983.313640509259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45983.313640509259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45983.313640509259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45983.313640509259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45983.313640509259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45983.313640509259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45983.313640509259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45983.313640509259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45983.313640509259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45983.313640509259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45983.313640509259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45983.313640509259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45983.313640509259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45983.313640509259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45983.313640509259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45983.313640509259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45983.313640509259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45983.313640509259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45983.313640509259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45983.313640509259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45983.313640509259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45983.313640509259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45983.313640509259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45983.313640509259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45983.313640509259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45983.313640509259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45983.313640509259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45983.313640509259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45983.313640509259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ref="G763:G826" ca="1" si="12">IFERROR(NOW()-F763,"-")</f>
        <v>45983.313640509259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45983.313640509259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45983.313640509259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45983.313640509259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45983.313640509259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45983.313640509259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45983.313640509259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45983.313640509259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45983.313640509259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45983.313640509259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45983.313640509259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45983.313640509259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45983.313640509259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45983.313640509259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45983.313640509259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45983.313640509259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45983.313640509259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45983.313640509259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45983.313640509259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45983.313640509259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45983.313640509259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45983.313640509259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45983.313640509259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45983.313640509259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45983.313640509259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45983.313640509259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45983.313640509259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45983.313640509259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45983.313640509259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45983.313640509259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45983.313640509259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45983.313640509259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45983.313640509259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45983.313640509259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45983.313640509259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45983.313640509259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45983.313640509259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45983.313640509259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45983.313640509259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45983.313640509259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45983.313640509259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45983.313640509259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45983.313640509259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45983.313640509259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45983.313640509259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45983.313640509259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45983.313640509259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45983.313640509259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45983.313640509259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45983.313640509259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45983.313640509259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45983.313640509259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45983.313640509259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45983.313640509259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45983.313640509259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45983.313640509259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45983.313640509259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45983.313640509259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45983.313640509259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45983.313640509259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45983.313640509259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45983.313640509259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45983.313640509259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45983.313640509259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ref="G827:G890" ca="1" si="13">IFERROR(NOW()-F827,"-")</f>
        <v>45983.313640509259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45983.313640509259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45983.313640509259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45983.313640509259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45983.313640509259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45983.313640509259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45983.313640509259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45983.313640509259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45983.313640509259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45983.313640509259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45983.313640509259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45983.313640509259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45983.313640509259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45983.313640509259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45983.313640509259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45983.313640509259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45983.313640509259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45983.313640509259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45983.313640509259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45983.313640509259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45983.313640509259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45983.313640509259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45983.313640509259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45983.313640509259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45983.313640509259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45983.313640509259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45983.313640509259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45983.313640509259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45983.313640509259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45983.313640509259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45983.313640509259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45983.313640509259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45983.313640509259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45983.313640509259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45983.313640509259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45983.313640509259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45983.313640509259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45983.313640509259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45983.313640509259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45983.313640509259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45983.313640509259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45983.313640509259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45983.313640509259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45983.313640509259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45983.313640509259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45983.313640509259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45983.313640509259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45983.313640509259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45983.313640509259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45983.313640509259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45983.313640509259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45983.313640509259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45983.313640509259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45983.313640509259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45983.313640509259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45983.313640509259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45983.313640509259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45983.313640509259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45983.313640509259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45983.313640509259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45983.313640509259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45983.313640509259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45983.313640509259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45983.313640509259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ref="G891:G954" ca="1" si="14">IFERROR(NOW()-F891,"-")</f>
        <v>45983.313640509259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45983.313640509259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45983.313640509259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45983.313640509259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45983.313640509259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45983.313640509259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45983.313640509259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45983.313640509259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45983.313640509259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45983.313640509259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45983.313640509259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45983.313640509259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45983.313640509259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45983.313640509259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45983.313640509259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45983.313640509259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45983.313640509259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45983.313640509259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45983.313640509259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45983.313640509259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45983.313640509259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45983.313640509259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45983.313640509259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45983.313640509259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45983.313640509259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45983.313640509259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45983.313640509259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45983.313640509259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45983.313640509259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45983.313640509259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45983.313640509259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45983.313640509259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45983.313640509259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45983.313640509259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45983.313640509259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45983.313640509259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45983.313640509259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45983.313640509259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45983.313640509259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45983.313640509259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45983.313640509259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45983.313640509259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45983.313640509259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45983.313640509259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45983.313640509259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45983.313640509259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45983.313640509259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45983.313640509259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45983.313640509259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45983.313640509259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45983.313640509259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45983.313640509259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45983.313640509259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45983.313640509259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45983.313640509259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45983.313640509259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45983.313640509259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45983.313640509259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45983.313640509259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45983.313640509259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45983.313640509259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45983.313640509259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45983.313640509259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45983.313640509259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ref="G955:G969" ca="1" si="15">IFERROR(NOW()-F955,"-")</f>
        <v>45983.313640509259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45983.313640509259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45983.313640509259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45983.313640509259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45983.313640509259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45983.313640509259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45983.313640509259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45983.313640509259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45983.313640509259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45983.313640509259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45983.313640509259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45983.313640509259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45983.313640509259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45983.313640509259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45983.313640509259</v>
      </c>
      <c r="H969" s="22"/>
      <c r="I969" s="19" t="str">
        <f>IFERROR(VLOOKUP(D969,DB!A:F,6,0),"")</f>
        <v/>
      </c>
      <c r="J969" s="18" t="str">
        <f>IFERROR(VLOOKUP(D969,DB!A:G,7,0),"")</f>
        <v/>
      </c>
      <c r="K969" s="45"/>
      <c r="L969" s="23" t="str">
        <f>IFERROR(VLOOKUP(D969,DB!A:I,9,0),"")</f>
        <v/>
      </c>
    </row>
  </sheetData>
  <dataValidations count="2">
    <dataValidation allowBlank="1" showInputMessage="1" showErrorMessage="1" sqref="E1" xr:uid="{5914219A-CB83-432D-936A-CC0CB6F3982A}"/>
    <dataValidation type="list" allowBlank="1" showInputMessage="1" showErrorMessage="1" sqref="E2:E9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9"/>
  <sheetViews>
    <sheetView workbookViewId="0">
      <selection activeCell="E9" sqref="E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279.83292291666294</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36293</v>
      </c>
      <c r="E3" s="94" t="s">
        <v>39021</v>
      </c>
      <c r="F3" s="95">
        <v>45982.984027777777</v>
      </c>
      <c r="G3" s="96">
        <f t="shared" ref="G3:G19" ca="1" si="0">IFERROR(NOW()-F3,"")</f>
        <v>0.32961273148248438</v>
      </c>
      <c r="H3" s="95">
        <v>45982.978587962964</v>
      </c>
      <c r="I3" s="113" t="str">
        <f>IFERROR(VLOOKUP(D3,DB!A:F,6,0),"")</f>
        <v>Generator-SG</v>
      </c>
      <c r="J3" s="113" t="str">
        <f>IFERROR(VLOOKUP(D3,DB!A:G,7,0),"")</f>
        <v>No BB Shifted</v>
      </c>
      <c r="K3" s="97" t="s">
        <v>39112</v>
      </c>
      <c r="L3" s="91" t="str">
        <f>IFERROR(VLOOKUP(D3,DB!A:I,9,0),"")</f>
        <v>Latis</v>
      </c>
    </row>
    <row r="4" spans="1:16" ht="15" customHeight="1">
      <c r="A4" s="113" t="s">
        <v>39113</v>
      </c>
      <c r="B4" s="113" t="str">
        <f>IFERROR(VLOOKUP(D4,DB!A:K,11,0),"")</f>
        <v>R4</v>
      </c>
      <c r="C4" s="93">
        <v>2</v>
      </c>
      <c r="D4" s="91" t="s">
        <v>38898</v>
      </c>
      <c r="E4" s="94" t="s">
        <v>39021</v>
      </c>
      <c r="F4" s="95">
        <v>45983.120532407411</v>
      </c>
      <c r="G4" s="96">
        <f t="shared" ca="1" si="0"/>
        <v>0.19310810184833826</v>
      </c>
      <c r="H4" s="95">
        <v>45983.076435185183</v>
      </c>
      <c r="I4" s="113" t="str">
        <f>IFERROR(VLOOKUP(D4,DB!A:F,6,0),"")</f>
        <v>Generator-SG</v>
      </c>
      <c r="J4" s="113" t="str">
        <f>IFERROR(VLOOKUP(D4,DB!A:G,7,0),"")</f>
        <v>Dead</v>
      </c>
      <c r="K4" s="97" t="s">
        <v>39112</v>
      </c>
      <c r="L4" s="91" t="str">
        <f>IFERROR(VLOOKUP(D4,DB!A:I,9,0),"")</f>
        <v>Latis</v>
      </c>
    </row>
    <row r="5" spans="1:16" ht="15" customHeight="1">
      <c r="A5" s="113" t="s">
        <v>39114</v>
      </c>
      <c r="B5" s="113" t="str">
        <f>IFERROR(VLOOKUP(D5,DB!A:K,11,0),"")</f>
        <v>R4</v>
      </c>
      <c r="C5" s="93">
        <v>1</v>
      </c>
      <c r="D5" s="91" t="s">
        <v>35171</v>
      </c>
      <c r="E5" s="94" t="s">
        <v>39021</v>
      </c>
      <c r="F5" s="95">
        <v>45983.262025462966</v>
      </c>
      <c r="G5" s="96">
        <f t="shared" ca="1" si="0"/>
        <v>5.1615046293591149E-2</v>
      </c>
      <c r="H5" s="95">
        <v>45983.300081018519</v>
      </c>
      <c r="I5" s="113" t="str">
        <f>IFERROR(VLOOKUP(D5,DB!A:F,6,0),"")</f>
        <v>Generator-SG</v>
      </c>
      <c r="J5" s="113" t="str">
        <f>IFERROR(VLOOKUP(D5,DB!A:G,7,0),"")</f>
        <v>Dead</v>
      </c>
      <c r="K5" s="97" t="s">
        <v>39115</v>
      </c>
      <c r="L5" s="91" t="str">
        <f>IFERROR(VLOOKUP(D5,DB!A:I,9,0),"")</f>
        <v>Latis</v>
      </c>
    </row>
    <row r="6" spans="1:16" ht="15" customHeight="1">
      <c r="A6" s="113" t="s">
        <v>39116</v>
      </c>
      <c r="B6" s="113" t="str">
        <f>IFERROR(VLOOKUP(D6,DB!A:K,11,0),"")</f>
        <v>R4</v>
      </c>
      <c r="C6" s="93">
        <v>1</v>
      </c>
      <c r="D6" s="91" t="s">
        <v>37722</v>
      </c>
      <c r="E6" s="94" t="s">
        <v>39021</v>
      </c>
      <c r="F6" s="95">
        <v>45983.293912037036</v>
      </c>
      <c r="G6" s="96">
        <f t="shared" ca="1" si="0"/>
        <v>1.9728472223505378E-2</v>
      </c>
      <c r="H6" s="95">
        <v>45983.288113425922</v>
      </c>
      <c r="I6" s="113" t="str">
        <f>IFERROR(VLOOKUP(D6,DB!A:F,6,0),"")</f>
        <v>SCECO</v>
      </c>
      <c r="J6" s="113" t="str">
        <f>IFERROR(VLOOKUP(D6,DB!A:G,7,0),"")</f>
        <v>Dead</v>
      </c>
      <c r="K6" s="97" t="s">
        <v>39117</v>
      </c>
      <c r="L6" s="91" t="str">
        <f>IFERROR(VLOOKUP(D6,DB!A:I,9,0),"")</f>
        <v>Latis</v>
      </c>
    </row>
    <row r="7" spans="1:16" ht="15" customHeight="1">
      <c r="A7" s="113"/>
      <c r="B7" s="113" t="str">
        <f>IFERROR(VLOOKUP(D7,DB!A:K,11,0),"")</f>
        <v/>
      </c>
      <c r="C7" s="93"/>
      <c r="D7" s="91"/>
      <c r="E7" s="94"/>
      <c r="F7" s="95"/>
      <c r="G7" s="96">
        <f t="shared" ca="1" si="0"/>
        <v>45983.313640509259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45983.313640509259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45983.313640509259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45983.313640509259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45983.313640509259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45983.313640509259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45983.313640509259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45983.313640509259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45983.313640509259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45983.313640509259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45983.313640509259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45983.313640509259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45983.313640509259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ref="G20:G83" ca="1" si="1">IFERROR(NOW()-F20,"")</f>
        <v>45983.313640509259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45983.313640509259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45983.313640509259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45983.313640509259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45983.313640509259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45983.313640509259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45983.313640509259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45983.313640509259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45983.313640509259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45983.313640509259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45983.313640509259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45983.313640509259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45983.313640509259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45983.313640509259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45983.313640509259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45983.313640509259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45983.313640509259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45983.313640509259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45983.313640509259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45983.313640509259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45983.313640509259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45983.313640509259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45983.313640509259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45983.313640509259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45983.313640509259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45983.313640509259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45983.313640509259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45983.313640509259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45983.313640509259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45983.313640509259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45983.313640509259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45983.313640509259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45983.313640509259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45983.313640509259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45983.313640509259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45983.313640509259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45983.313640509259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45983.313640509259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45983.313640509259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45983.313640509259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45983.313640509259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45983.313640509259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45983.313640509259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45983.313640509259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45983.313640509259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45983.313640509259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45983.313640509259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45983.313640509259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45983.313640509259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45983.313640509259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45983.313640509259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45983.313640509259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45983.313640509259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45983.313640509259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45983.313640509259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45983.313640509259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45983.313640509259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45983.313640509259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45983.313640509259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45983.313640509259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45983.313640509259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45983.313640509259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45983.313640509259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45983.313640509259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ref="G84:G147" ca="1" si="2">IFERROR(NOW()-F84,"")</f>
        <v>45983.313640509259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45983.313640509259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45983.313640509259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45983.313640509259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45983.313640509259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45983.313640509259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45983.313640509259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45983.313640509259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45983.313640509259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45983.313640509259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45983.313640509259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45983.313640509259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45983.313640509259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45983.313640509259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45983.313640509259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45983.313640509259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45983.313640509259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45983.313640509259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45983.313640509259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45983.313640509259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45983.313640509259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45983.313640509259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45983.313640509259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45983.313640509259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45983.313640509259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45983.313640509259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45983.313640509259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45983.313640509259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45983.313640509259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45983.313640509259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45983.313640509259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45983.313640509259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45983.313640509259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45983.313640509259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45983.313640509259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45983.313640509259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45983.313640509259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45983.313640509259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45983.313640509259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45983.313640509259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45983.313640509259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45983.313640509259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45983.313640509259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45983.313640509259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45983.313640509259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45983.313640509259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45983.313640509259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45983.313640509259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45983.313640509259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45983.313640509259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45983.313640509259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45983.313640509259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45983.313640509259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45983.313640509259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45983.313640509259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45983.313640509259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45983.313640509259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45983.313640509259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45983.313640509259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45983.313640509259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45983.313640509259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45983.313640509259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45983.313640509259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45983.313640509259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ref="G148:G211" ca="1" si="3">IFERROR(NOW()-F148,"")</f>
        <v>45983.313640509259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45983.313640509259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45983.313640509259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45983.313640509259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45983.313640509259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45983.313640509259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45983.313640509259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45983.313640509259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45983.313640509259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45983.313640509259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45983.313640509259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45983.313640509259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45983.313640509259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45983.313640509259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45983.313640509259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45983.313640509259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45983.313640509259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45983.313640509259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45983.313640509259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45983.313640509259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45983.313640509259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45983.313640509259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45983.313640509259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45983.313640509259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45983.313640509259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45983.313640509259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45983.313640509259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45983.313640509259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45983.313640509259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45983.313640509259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45983.313640509259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45983.313640509259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45983.313640509259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45983.313640509259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45983.313640509259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45983.313640509259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45983.313640509259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45983.313640509259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45983.313640509259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45983.313640509259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45983.313640509259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45983.313640509259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45983.313640509259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45983.313640509259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45983.313640509259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45983.313640509259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45983.313640509259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45983.313640509259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45983.313640509259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45983.313640509259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45983.313640509259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45983.313640509259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45983.313640509259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45983.313640509259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45983.313640509259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45983.313640509259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45983.313640509259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45983.313640509259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45983.313640509259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45983.313640509259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45983.313640509259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45983.313640509259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45983.313640509259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45983.313640509259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ref="G212:G275" ca="1" si="4">IFERROR(NOW()-F212,"")</f>
        <v>45983.313640509259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45983.313640509259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45983.313640509259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45983.313640509259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45983.313640509259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45983.313640509259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45983.313640509259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45983.313640509259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45983.313640509259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45983.313640509259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45983.313640509259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45983.313640509259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45983.313640509259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45983.313640509259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45983.313640509259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45983.313640509259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45983.313640509259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45983.313640509259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45983.313640509259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45983.313640509259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45983.313640509259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45983.313640509259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45983.313640509259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45983.313640509259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45983.313640509259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45983.313640509259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45983.313640509259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45983.313640509259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45983.313640509259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45983.313640509259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45983.313640509259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45983.313640509259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45983.313640509259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45983.313640509259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45983.313640509259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45983.313640509259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45983.313640509259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45983.313640509259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45983.313640509259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45983.313640509259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45983.313640509259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45983.313640509259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45983.313640509259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45983.313640509259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45983.313640509259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45983.313640509259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45983.313640509259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45983.313640509259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45983.313640509259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45983.313640509259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45983.313640509259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45983.313640509259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45983.313640509259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45983.313640509259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45983.313640509259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45983.313640509259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45983.313640509259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45983.313640509259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45983.313640509259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45983.313640509259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45983.313640509259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45983.313640509259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45983.313640509259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45983.313640509259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ref="G276:G339" ca="1" si="5">IFERROR(NOW()-F276,"")</f>
        <v>45983.313640509259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45983.313640509259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45983.313640509259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45983.313640509259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45983.313640509259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45983.313640509259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45983.313640509259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45983.313640509259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45983.313640509259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45983.313640509259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45983.313640509259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45983.313640509259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45983.313640509259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45983.313640509259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45983.313640509259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45983.313640509259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45983.313640509259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45983.313640509259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45983.313640509259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45983.313640509259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45983.313640509259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45983.313640509259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45983.313640509259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45983.313640509259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45983.313640509259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45983.313640509259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45983.313640509259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45983.313640509259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45983.313640509259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45983.313640509259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45983.313640509259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45983.313640509259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45983.313640509259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45983.313640509259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45983.313640509259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45983.313640509259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45983.313640509259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45983.313640509259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45983.313640509259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45983.313640509259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45983.313640509259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45983.313640509259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45983.313640509259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45983.313640509259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45983.313640509259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45983.313640509259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45983.313640509259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45983.313640509259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45983.313640509259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45983.313640509259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45983.313640509259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45983.313640509259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45983.313640509259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45983.313640509259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45983.313640509259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45983.313640509259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45983.313640509259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45983.313640509259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45983.313640509259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45983.313640509259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45983.313640509259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45983.313640509259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45983.313640509259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45983.313640509259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ref="G340:G403" ca="1" si="6">IFERROR(NOW()-F340,"")</f>
        <v>45983.313640509259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45983.313640509259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45983.313640509259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45983.313640509259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45983.313640509259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45983.313640509259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45983.313640509259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45983.313640509259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45983.313640509259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45983.313640509259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45983.313640509259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45983.313640509259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45983.313640509259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45983.313640509259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45983.313640509259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45983.313640509259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45983.313640509259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45983.313640509259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45983.313640509259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45983.313640509259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45983.313640509259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45983.313640509259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45983.313640509259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45983.313640509259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45983.313640509259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45983.313640509259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45983.313640509259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45983.313640509259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45983.313640509259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45983.313640509259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45983.313640509259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45983.313640509259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45983.313640509259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45983.313640509259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45983.313640509259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45983.313640509259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45983.313640509259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45983.313640509259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45983.313640509259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45983.313640509259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45983.313640509259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45983.313640509259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45983.313640509259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45983.313640509259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45983.313640509259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45983.313640509259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45983.313640509259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45983.313640509259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45983.313640509259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45983.313640509259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45983.313640509259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45983.313640509259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45983.313640509259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45983.313640509259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45983.313640509259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45983.313640509259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45983.313640509259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45983.313640509259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45983.313640509259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45983.313640509259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45983.313640509259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45983.313640509259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45983.313640509259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45983.313640509259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ref="G404:G449" ca="1" si="7">IFERROR(NOW()-F404,"")</f>
        <v>45983.313640509259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45983.313640509259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45983.313640509259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45983.313640509259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45983.313640509259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45983.313640509259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45983.313640509259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45983.313640509259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45983.313640509259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45983.313640509259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45983.313640509259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45983.313640509259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45983.313640509259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45983.313640509259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45983.313640509259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45983.313640509259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45983.313640509259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45983.313640509259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45983.313640509259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45983.313640509259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45983.313640509259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45983.313640509259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45983.313640509259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45983.313640509259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45983.313640509259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45983.313640509259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45983.313640509259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45983.313640509259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45983.313640509259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45983.313640509259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45983.313640509259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45983.313640509259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45983.313640509259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45983.313640509259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45983.313640509259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45983.313640509259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45983.313640509259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45983.313640509259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45983.313640509259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45983.313640509259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45983.313640509259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45983.313640509259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45983.313640509259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45983.313640509259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45983.313640509259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45983.313640509259</v>
      </c>
      <c r="H449" s="95"/>
      <c r="I449" s="113" t="str">
        <f>IFERROR(VLOOKUP(D449,DB!A:F,6,0),"")</f>
        <v/>
      </c>
      <c r="J449" s="113" t="str">
        <f>IFERROR(VLOOKUP(D449,DB!A:G,7,0),"")</f>
        <v/>
      </c>
      <c r="K449" s="97"/>
      <c r="L449" s="91" t="str">
        <f>IFERROR(VLOOKUP(D449,DB!A:I,9,0),"")</f>
        <v/>
      </c>
    </row>
  </sheetData>
  <dataValidations count="2">
    <dataValidation allowBlank="1" showInputMessage="1" showErrorMessage="1" sqref="E1" xr:uid="{A4F81451-56CC-4543-9497-104C4E44EE4B}"/>
    <dataValidation type="list" allowBlank="1" showInputMessage="1" showErrorMessage="1" sqref="E2:E4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4"/>
  <sheetViews>
    <sheetView topLeftCell="C1" workbookViewId="0">
      <selection activeCell="D18" sqref="D1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39118</v>
      </c>
      <c r="B2" s="37" t="str">
        <f>IFERROR(VLOOKUP(D2,DB!A:K,11,0),"")</f>
        <v>R5</v>
      </c>
      <c r="C2" s="37">
        <v>3</v>
      </c>
      <c r="D2" s="106" t="s">
        <v>36011</v>
      </c>
      <c r="E2" s="37" t="s">
        <v>39021</v>
      </c>
      <c r="F2" s="38">
        <v>45891.832060185188</v>
      </c>
      <c r="G2" s="108">
        <f ca="1">IFERROR(NOW()-F2,"")</f>
        <v>91.481580324070819</v>
      </c>
      <c r="H2" s="38">
        <v>45891.790393518517</v>
      </c>
      <c r="I2" s="37" t="str">
        <f>IFERROR(VLOOKUP(D2,DB!A:F,6,0),"")</f>
        <v>Generator-SG</v>
      </c>
      <c r="J2" s="37" t="str">
        <f>IFERROR(VLOOKUP(D2,DB!A:G,7,0),"")</f>
        <v>Vandalized</v>
      </c>
      <c r="K2" s="37" t="s">
        <v>39119</v>
      </c>
      <c r="L2" s="37" t="str">
        <f>IFERROR(VLOOKUP(D2,DB!A:I,9,0),"")</f>
        <v>Latis</v>
      </c>
      <c r="M2" s="105"/>
    </row>
    <row r="3" spans="1:13" ht="30">
      <c r="A3" s="37" t="s">
        <v>39120</v>
      </c>
      <c r="B3" s="37" t="str">
        <f>IFERROR(VLOOKUP(D3,DB!A:K,11,0),"")</f>
        <v>R5</v>
      </c>
      <c r="C3" s="37">
        <v>1</v>
      </c>
      <c r="D3" s="37" t="s">
        <v>33268</v>
      </c>
      <c r="E3" s="37" t="s">
        <v>39102</v>
      </c>
      <c r="F3" s="38">
        <v>45926.188877314817</v>
      </c>
      <c r="G3" s="108">
        <f t="shared" ref="G3" ca="1" si="0">IFERROR(NOW()-F3,"")</f>
        <v>57.124763194442494</v>
      </c>
      <c r="H3" s="38">
        <v>45926.158159722225</v>
      </c>
      <c r="I3" s="37" t="str">
        <f>IFERROR(VLOOKUP(D3,DB!A:F,6,0),"")</f>
        <v>SCECO</v>
      </c>
      <c r="J3" s="37" t="str">
        <f>IFERROR(VLOOKUP(D3,DB!A:G,7,0),"")</f>
        <v>Good</v>
      </c>
      <c r="K3" s="37" t="s">
        <v>39121</v>
      </c>
      <c r="L3" s="37" t="str">
        <f>IFERROR(VLOOKUP(D3,DB!A:I,9,0),"")</f>
        <v>Latis</v>
      </c>
      <c r="M3" s="105"/>
    </row>
    <row r="4" spans="1:13" ht="48" customHeight="1">
      <c r="A4" s="109" t="s">
        <v>39122</v>
      </c>
      <c r="B4" s="109" t="str">
        <f>IFERROR(VLOOKUP(D4,DB!A:K,11,0),"")</f>
        <v>R5</v>
      </c>
      <c r="C4" s="109">
        <v>1</v>
      </c>
      <c r="D4" s="109" t="s">
        <v>34758</v>
      </c>
      <c r="E4" s="109" t="s">
        <v>39102</v>
      </c>
      <c r="F4" s="110">
        <v>45948.661111111112</v>
      </c>
      <c r="G4" s="111">
        <f t="shared" ref="G4" ca="1" si="1">IFERROR(NOW()-F4,"")</f>
        <v>34.652529398146726</v>
      </c>
      <c r="H4" s="110">
        <v>45948.661111111112</v>
      </c>
      <c r="I4" s="109" t="str">
        <f>IFERROR(VLOOKUP(D4,DB!A:F,6,0),"")</f>
        <v>SCECO</v>
      </c>
      <c r="J4" s="109" t="str">
        <f>IFERROR(VLOOKUP(D4,DB!A:G,7,0),"")</f>
        <v>Dead</v>
      </c>
      <c r="K4" s="109" t="s">
        <v>39123</v>
      </c>
      <c r="L4" s="109" t="str">
        <f>IFERROR(VLOOKUP(D4,DB!A:I,9,0),"")</f>
        <v>Latis</v>
      </c>
    </row>
    <row r="5" spans="1:13" s="105" customFormat="1">
      <c r="A5" s="109" t="s">
        <v>39124</v>
      </c>
      <c r="B5" s="109" t="str">
        <f>IFERROR(VLOOKUP(D5,DB!A:K,11,0),"")</f>
        <v>R5</v>
      </c>
      <c r="C5" s="109">
        <v>1</v>
      </c>
      <c r="D5" s="109" t="s">
        <v>33371</v>
      </c>
      <c r="E5" s="109" t="s">
        <v>39021</v>
      </c>
      <c r="F5" s="128">
        <v>45977.514803240738</v>
      </c>
      <c r="G5" s="111">
        <f ca="1">IFERROR(NOW()-F5,"")</f>
        <v>5.7988369212980615</v>
      </c>
      <c r="H5" s="128">
        <v>45977.468807870369</v>
      </c>
      <c r="I5" s="109" t="str">
        <f>IFERROR(VLOOKUP(D5,DB!A:F,6,0),"")</f>
        <v>SCECO</v>
      </c>
      <c r="J5" s="109" t="str">
        <f>IFERROR(VLOOKUP(D5,DB!A:G,7,0),"")</f>
        <v>Weak</v>
      </c>
      <c r="K5" s="109" t="s">
        <v>39125</v>
      </c>
      <c r="L5" s="109" t="str">
        <f>IFERROR(VLOOKUP(D5,DB!A:I,9,0),"")</f>
        <v>Latis</v>
      </c>
    </row>
    <row r="6" spans="1:13" ht="30.75">
      <c r="A6" s="109" t="s">
        <v>39126</v>
      </c>
      <c r="B6" s="109" t="str">
        <f>IFERROR(VLOOKUP(D6,DB!A:K,11,0),"")</f>
        <v>R5</v>
      </c>
      <c r="C6" s="109">
        <v>1</v>
      </c>
      <c r="D6" s="109" t="s">
        <v>36518</v>
      </c>
      <c r="E6" s="109" t="s">
        <v>39021</v>
      </c>
      <c r="F6" s="128">
        <v>45981.373298611114</v>
      </c>
      <c r="G6" s="111">
        <f ca="1">IFERROR(NOW()-F6,"")</f>
        <v>1.9403418981455616</v>
      </c>
      <c r="H6" s="128">
        <v>45981.360798611109</v>
      </c>
      <c r="I6" s="109" t="str">
        <f>IFERROR(VLOOKUP(D6,DB!A:F,6,0),"")</f>
        <v>SCECO</v>
      </c>
      <c r="J6" s="109" t="str">
        <f>IFERROR(VLOOKUP(D6,DB!A:G,7,0),"")</f>
        <v>Dead</v>
      </c>
      <c r="K6" s="109" t="s">
        <v>39127</v>
      </c>
      <c r="L6" s="109" t="str">
        <f>IFERROR(VLOOKUP(D6,DB!A:I,9,0),"")</f>
        <v>Latis</v>
      </c>
    </row>
    <row r="7" spans="1:13">
      <c r="A7" s="109" t="s">
        <v>39128</v>
      </c>
      <c r="B7" s="109" t="str">
        <f>IFERROR(VLOOKUP(D7,DB!A:K,11,0),"")</f>
        <v>R5</v>
      </c>
      <c r="C7" s="109">
        <v>1</v>
      </c>
      <c r="D7" s="109" t="s">
        <v>32664</v>
      </c>
      <c r="E7" s="109" t="s">
        <v>39102</v>
      </c>
      <c r="F7" s="128">
        <v>45982.768553240741</v>
      </c>
      <c r="G7" s="111">
        <f ca="1">IFERROR(NOW()-F7,"")</f>
        <v>0.5450872685178183</v>
      </c>
      <c r="H7" s="128">
        <v>45982.753275462965</v>
      </c>
      <c r="I7" s="109" t="str">
        <f>IFERROR(VLOOKUP(D7,DB!A:F,6,0),"")</f>
        <v>SCECO</v>
      </c>
      <c r="J7" s="109" t="str">
        <f>IFERROR(VLOOKUP(D7,DB!A:G,7,0),"")</f>
        <v>Good</v>
      </c>
      <c r="K7" s="109" t="s">
        <v>39129</v>
      </c>
      <c r="L7" s="109" t="str">
        <f>IFERROR(VLOOKUP(D7,DB!A:I,9,0),"")</f>
        <v>Latis</v>
      </c>
    </row>
    <row r="8" spans="1:13">
      <c r="A8" s="109" t="s">
        <v>39130</v>
      </c>
      <c r="B8" s="109" t="str">
        <f>IFERROR(VLOOKUP(D8,DB!A:K,11,0),"")</f>
        <v>R5</v>
      </c>
      <c r="C8" s="109">
        <v>1</v>
      </c>
      <c r="D8" s="109" t="s">
        <v>15237</v>
      </c>
      <c r="E8" s="109" t="s">
        <v>39021</v>
      </c>
      <c r="F8" s="128">
        <v>45982.864016203705</v>
      </c>
      <c r="G8" s="111">
        <f ca="1">IFERROR(NOW()-F8,"")</f>
        <v>0.44962430555460742</v>
      </c>
      <c r="H8" s="128">
        <v>45982.843182870369</v>
      </c>
      <c r="I8" s="109" t="str">
        <f>IFERROR(VLOOKUP(D8,DB!A:F,6,0),"")</f>
        <v>SCECO</v>
      </c>
      <c r="J8" s="109" t="str">
        <f>IFERROR(VLOOKUP(D8,DB!A:G,7,0),"")</f>
        <v>Dead</v>
      </c>
      <c r="K8" s="109" t="s">
        <v>39131</v>
      </c>
      <c r="L8" s="109" t="str">
        <f>IFERROR(VLOOKUP(D8,DB!A:I,9,0),"")</f>
        <v>Latis</v>
      </c>
    </row>
    <row r="9" spans="1:13">
      <c r="A9" s="109"/>
      <c r="B9" s="109" t="str">
        <f>IFERROR(VLOOKUP(D9,DB!A:K,11,0),"")</f>
        <v/>
      </c>
      <c r="C9" s="109"/>
      <c r="D9" s="109"/>
      <c r="E9" s="109"/>
      <c r="F9" s="109"/>
      <c r="G9" s="111">
        <f ca="1">IFERROR(NOW()-F9,"")</f>
        <v>45983.313640509259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45983.313640509259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45983.313640509259</v>
      </c>
      <c r="H11" s="109"/>
      <c r="I11" s="109" t="str">
        <f>IFERROR(VLOOKUP(D11,DB!A:F,6,0),"")</f>
        <v/>
      </c>
      <c r="J11" s="109" t="str">
        <f>IFERROR(VLOOKUP(D11,DB!A:G,7,0),"")</f>
        <v/>
      </c>
      <c r="K11" s="109"/>
      <c r="L11" s="109" t="str">
        <f>IFERROR(VLOOKUP(D11,DB!A:I,9,0),"")</f>
        <v/>
      </c>
    </row>
    <row r="12" spans="1:13">
      <c r="A12" s="109"/>
      <c r="B12" s="109" t="str">
        <f>IFERROR(VLOOKUP(D12,DB!A:K,11,0),"")</f>
        <v/>
      </c>
      <c r="C12" s="109"/>
      <c r="D12"/>
      <c r="E12" s="109"/>
      <c r="F12" s="109"/>
      <c r="G12" s="111">
        <f ca="1">IFERROR(NOW()-F12,"")</f>
        <v>45983.313640509259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45983.313640509259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45983.313640509259</v>
      </c>
      <c r="H14" s="109"/>
      <c r="I14" s="109" t="str">
        <f>IFERROR(VLOOKUP(D14,DB!A:F,6,0),"")</f>
        <v/>
      </c>
      <c r="J14" s="109" t="str">
        <f>IFERROR(VLOOKUP(D14,DB!A:G,7,0),"")</f>
        <v/>
      </c>
      <c r="K14" s="109"/>
      <c r="L14" s="109" t="str">
        <f>IFERROR(VLOOKUP(D14,DB!A:I,9,0),"")</f>
        <v/>
      </c>
    </row>
    <row r="15" spans="1:13">
      <c r="A15" s="109"/>
      <c r="B15" s="109" t="str">
        <f>IFERROR(VLOOKUP(D15,DB!A:K,11,0),"")</f>
        <v/>
      </c>
      <c r="C15" s="109"/>
      <c r="D15"/>
      <c r="E15" s="109"/>
      <c r="F15" s="109"/>
      <c r="G15" s="111">
        <f ca="1">IFERROR(NOW()-F15,"")</f>
        <v>45983.313640509259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45983.313640509259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45983.313640509259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45983.313640509259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45983.313640509259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45983.313640509259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45983.313640509259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45983.313640509259</v>
      </c>
      <c r="H22" s="109"/>
      <c r="I22" s="109" t="str">
        <f>IFERROR(VLOOKUP(D22,DB!A:F,6,0),"")</f>
        <v/>
      </c>
      <c r="J22" s="109" t="str">
        <f>IFERROR(VLOOKUP(D22,DB!A:G,7,0),"")</f>
        <v/>
      </c>
      <c r="K22" s="109"/>
      <c r="L22" s="109" t="str">
        <f>IFERROR(VLOOKUP(D22,DB!A:I,9,0),"")</f>
        <v/>
      </c>
    </row>
    <row r="23" spans="1:12">
      <c r="A23" s="109"/>
      <c r="B23" s="109" t="str">
        <f>IFERROR(VLOOKUP(D23,DB!A:K,11,0),"")</f>
        <v/>
      </c>
      <c r="C23" s="109"/>
      <c r="D23"/>
      <c r="E23" s="109"/>
      <c r="F23" s="109"/>
      <c r="G23" s="111">
        <f ca="1">IFERROR(NOW()-F23,"")</f>
        <v>45983.313640509259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45983.313640509259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45983.313640509259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45983.313640509259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45983.313640509259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45983.313640509259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45983.313640509259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45983.313640509259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45983.313640509259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45983.313640509259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45983.313640509259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45983.313640509259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45983.313640509259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45983.313640509259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45983.313640509259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45983.313640509259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45983.313640509259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45983.313640509259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45983.313640509259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45983.313640509259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45983.313640509259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45983.313640509259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45983.313640509259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45983.313640509259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45983.313640509259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45983.313640509259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45983.313640509259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45983.313640509259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45983.313640509259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45983.313640509259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45983.313640509259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45983.313640509259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45983.313640509259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45983.313640509259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45983.313640509259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45983.313640509259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45983.313640509259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45983.313640509259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45983.313640509259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45983.313640509259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45983.313640509259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45983.313640509259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45983.313640509259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45983.313640509259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45983.313640509259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45983.313640509259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45983.313640509259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45983.313640509259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45983.313640509259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45983.313640509259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45983.313640509259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45983.313640509259</v>
      </c>
      <c r="H74" s="109"/>
      <c r="I74" s="109" t="str">
        <f>IFERROR(VLOOKUP(D74,DB!A:F,6,0),"")</f>
        <v/>
      </c>
      <c r="J74" s="109" t="str">
        <f>IFERROR(VLOOKUP(D74,DB!A:G,7,0),"")</f>
        <v/>
      </c>
      <c r="K74" s="109"/>
      <c r="L74" s="109" t="str">
        <f>IFERROR(VLOOKUP(D74,DB!A:I,9,0),"")</f>
        <v/>
      </c>
    </row>
    <row r="75" spans="1:12">
      <c r="A75" s="131"/>
      <c r="B75" s="131" t="str">
        <f>IFERROR(VLOOKUP(D75,DB!A:K,11,0),"")</f>
        <v/>
      </c>
      <c r="C75" s="131"/>
      <c r="D75" s="131"/>
      <c r="E75" s="131"/>
      <c r="F75" s="132"/>
      <c r="G75" s="111">
        <f ca="1">IFERROR(NOW()-F75,"")</f>
        <v>45983.313640509259</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45983.313640509259</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45983.313640509259</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45983.313640509259</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45983.313640509259</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45983.313640509259</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45983.313640509259</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45983.313640509259</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45983.313640509259</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45983.313640509259</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45983.313640509259</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45983.313640509259</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45983.313640509259</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45983.313640509259</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45983.313640509259</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45983.313640509259</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45983.313640509259</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45983.313640509259</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45983.313640509259</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45983.313640509259</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45983.313640509259</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45983.313640509259</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45983.313640509259</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45983.313640509259</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45983.313640509259</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45983.313640509259</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45983.313640509259</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45983.313640509259</v>
      </c>
      <c r="H102" s="132"/>
      <c r="I102" s="131" t="str">
        <f>IFERROR(VLOOKUP(D102,DB!A:F,6,0),"")</f>
        <v/>
      </c>
      <c r="J102" s="131" t="str">
        <f>IFERROR(VLOOKUP(D102,DB!A:G,7,0),"")</f>
        <v/>
      </c>
      <c r="K102" s="131"/>
      <c r="L102" s="131" t="str">
        <f>IFERROR(VLOOKUP(D102,DB!A:I,9,0),"")</f>
        <v/>
      </c>
    </row>
    <row r="103" spans="1:12">
      <c r="A103" s="109"/>
      <c r="B103" s="109"/>
      <c r="C103" s="109"/>
      <c r="D103" s="109"/>
      <c r="E103" s="109"/>
      <c r="F103" s="109"/>
      <c r="G103" s="109"/>
      <c r="H103" s="109"/>
      <c r="I103" s="109"/>
      <c r="J103" s="109"/>
      <c r="K103" s="109"/>
      <c r="L103" s="109"/>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sheetData>
  <dataValidations count="2">
    <dataValidation allowBlank="1" showInputMessage="1" showErrorMessage="1" sqref="E1" xr:uid="{920C6338-E771-4DAE-8C89-92A9093EA4DE}"/>
    <dataValidation type="list" allowBlank="1" showInputMessage="1" showErrorMessage="1" sqref="E2:E1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3"/>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39132</v>
      </c>
      <c r="B2" s="119" t="str">
        <f>IFERROR(VLOOKUP(D2,DB!A:K,11,0),"")</f>
        <v>R6</v>
      </c>
      <c r="C2" s="120">
        <v>2</v>
      </c>
      <c r="D2" s="119" t="s">
        <v>36159</v>
      </c>
      <c r="E2" s="109" t="s">
        <v>39021</v>
      </c>
      <c r="F2" s="121">
        <v>45983.278645833336</v>
      </c>
      <c r="G2" s="104">
        <f t="shared" ref="G2:G23" ca="1" si="0">IFERROR(NOW()-F2,"-")</f>
        <v>3.4994675923371688E-2</v>
      </c>
      <c r="H2" s="121">
        <v>45983.276423611111</v>
      </c>
      <c r="I2" s="119" t="str">
        <f>IFERROR(VLOOKUP(D2,DB!A:F,6,0),"")</f>
        <v>SCECO</v>
      </c>
      <c r="J2" s="119" t="str">
        <f>IFERROR(VLOOKUP(D2,DB!A:G,7,0),"")</f>
        <v>Vandalized</v>
      </c>
      <c r="K2" s="122" t="s">
        <v>39133</v>
      </c>
      <c r="L2" s="123" t="str">
        <f>IFERROR(VLOOKUP(D2,DB!A:I,9,0),"")</f>
        <v>Latis</v>
      </c>
    </row>
    <row r="3" spans="1:16382" ht="31.5" customHeight="1">
      <c r="A3" s="118" t="s">
        <v>39134</v>
      </c>
      <c r="B3" s="119" t="str">
        <f>IFERROR(VLOOKUP(D3,DB!A:K,11,0),"")</f>
        <v>R6</v>
      </c>
      <c r="C3" s="120">
        <v>1</v>
      </c>
      <c r="D3" s="119" t="s">
        <v>33716</v>
      </c>
      <c r="E3" s="109" t="s">
        <v>39021</v>
      </c>
      <c r="F3" s="121">
        <v>45983.278645833336</v>
      </c>
      <c r="G3" s="104">
        <f t="shared" ca="1" si="0"/>
        <v>3.4994675923371688E-2</v>
      </c>
      <c r="H3" s="121">
        <v>45983.278599537036</v>
      </c>
      <c r="I3" s="119" t="str">
        <f>IFERROR(VLOOKUP(D3,DB!A:F,6,0),"")</f>
        <v>SCECO</v>
      </c>
      <c r="J3" s="119" t="str">
        <f>IFERROR(VLOOKUP(D3,DB!A:G,7,0),"")</f>
        <v>Vandalized</v>
      </c>
      <c r="K3" s="122" t="s">
        <v>39135</v>
      </c>
      <c r="L3" s="123" t="str">
        <f>IFERROR(VLOOKUP(D3,DB!A:I,9,0),"")</f>
        <v>Latis</v>
      </c>
    </row>
    <row r="4" spans="1:16382" ht="31.5" customHeight="1">
      <c r="A4" s="118"/>
      <c r="B4" s="119" t="str">
        <f>IFERROR(VLOOKUP(D4,DB!A:K,11,0),"")</f>
        <v/>
      </c>
      <c r="C4" s="120"/>
      <c r="D4" s="119"/>
      <c r="E4" s="109"/>
      <c r="F4" s="121"/>
      <c r="G4" s="104">
        <f t="shared" ca="1" si="0"/>
        <v>45983.313640509259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45983.313640509259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45983.313640509259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45983.313640509259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45983.313640509259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45983.313640509259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45983.313640509259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45983.313640509259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45983.313640509259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45983.313640509259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45983.313640509259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45983.313640509259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45983.313640509259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45983.313640509259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45983.313640509259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45983.313640509259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45983.313640509259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45983.313640509259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45983.313640509259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45983.313640509259</v>
      </c>
      <c r="H23" s="121"/>
      <c r="I23" s="119" t="str">
        <f>IFERROR(VLOOKUP(D23,DB!A:F,6,0),"")</f>
        <v/>
      </c>
      <c r="J23" s="119" t="str">
        <f>IFERROR(VLOOKUP(D23,DB!A:G,7,0),"")</f>
        <v/>
      </c>
      <c r="K23" s="122"/>
      <c r="L23" s="123" t="str">
        <f>IFERROR(VLOOKUP(D23,DB!A:I,9,0),"")</f>
        <v/>
      </c>
    </row>
  </sheetData>
  <dataValidations count="2">
    <dataValidation allowBlank="1" showInputMessage="1" showErrorMessage="1" sqref="E1" xr:uid="{9E1BC488-8814-4F8A-8DBE-742B3278AB71}"/>
    <dataValidation type="list" allowBlank="1" showInputMessage="1" showErrorMessage="1" sqref="E2:E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2025-11-22T04:32:21Z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