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18" documentId="120_S{2AC9BD13-BADA-5192-A53E-5A8FF88502F6}" xr6:coauthVersionLast="47" xr6:coauthVersionMax="47" xr10:uidLastSave="{5D29A1F0-5110-46FF-A09B-F1557CFD9C2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<sst xmlns="http://schemas.openxmlformats.org/spreadsheetml/2006/main" count="180305" uniqueCount="39135">
  <si>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</si>
  <si>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</si>
  <si>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</si>
  <si>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</si>
  <si>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</si>
  <si>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</si>
  <si>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</si>
  <si>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</si>
  <si>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</si>
  <si>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</si>
  <si>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</si>
  <si>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</si>
  <si>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</si>
  <si>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</si>
  <si>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</si>
  <si>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</si>
  <si>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</si>
  <si>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</si>
  <si>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</si>
  <si>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</si>
  <si>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</si>
  <si>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</si>
  <si>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</si>
  <si>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</si>
  <si>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</si>
  <si>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</si>
  <si>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</si>
  <si>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</si>
  <si>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</si>
  <si>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</si>
  <si>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</si>
  <si>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</si>
  <si>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</si>
  <si>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</si>
  <si>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</si>
  <si>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</si>
  <si>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</si>
  <si>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</si>
  <si>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</si>
  <si>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</si>
  <si>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</si>
  <si>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</si>
  <si>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</si>
  <si>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</si>
  <si>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</si>
  <si>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</si>
  <si>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</si>
  <si>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</si>
  <si>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</si>
  <si>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</si>
  <si>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</si>
  <si>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</si>
  <si>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</si>
  <si>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</si>
  <si>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</si>
  <si>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</si>
  <si>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</si>
  <si>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</si>
  <si>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</si>
  <si>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</si>
  <si>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</si>
  <si>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</si>
  <si>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</si>
  <si>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</si>
  <si>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</si>
  <si>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</si>
  <si>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</si>
  <si>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</si>
  <si>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</si>
  <si>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</si>
  <si>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</si>
  <si>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</si>
  <si>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</si>
  <si>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</si>
  <si>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</si>
  <si>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</si>
  <si>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</si>
  <si>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</si>
  <si>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</si>
  <si>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</si>
  <si>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</si>
  <si>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</si>
  <si>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</si>
  <si>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</si>
  <si>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</si>
  <si>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</si>
  <si>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</si>
  <si>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</si>
  <si>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</si>
  <si>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</si>
  <si>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</si>
  <si>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</si>
  <si>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</si>
  <si>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</si>
  <si>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</si>
  <si>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</si>
  <si>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</si>
  <si>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</si>
  <si>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</si>
  <si>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</si>
  <si>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</si>
  <si>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</si>
  <si>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</si>
  <si>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</si>
  <si>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</si>
  <si>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</si>
  <si>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</si>
  <si>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</si>
  <si>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</si>
  <si>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</si>
  <si>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</si>
  <si>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</si>
  <si>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</si>
  <si>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</si>
  <si>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</si>
  <si>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</si>
  <si>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</si>
  <si>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</si>
  <si>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</si>
  <si>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</si>
  <si>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</si>
  <si>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</si>
  <si>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</si>
  <si>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</si>
  <si>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</si>
  <si>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</si>
  <si>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</si>
  <si>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</si>
  <si>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</si>
  <si>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</si>
  <si>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</si>
  <si>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</si>
  <si>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</si>
  <si>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</si>
  <si>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</si>
  <si>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</si>
  <si>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</si>
  <si>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</si>
  <si>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</si>
  <si>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</si>
  <si>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</si>
  <si>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</si>
  <si>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</si>
  <si>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</si>
  <si>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</si>
  <si>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</si>
  <si>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</si>
  <si>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</si>
  <si>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</si>
  <si>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</si>
  <si>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</si>
  <si>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</si>
  <si>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</si>
  <si>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</si>
  <si>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</si>
  <si>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</si>
  <si>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</si>
  <si>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</si>
  <si>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</si>
  <si>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</si>
  <si>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</si>
  <si>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</si>
  <si>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</si>
  <si>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</si>
  <si>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</si>
  <si>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</si>
  <si>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</si>
  <si>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</si>
  <si>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</si>
  <si>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</si>
  <si>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</si>
  <si>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</si>
  <si>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</si>
  <si>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</si>
  <si>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</si>
  <si>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</si>
  <si>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</si>
  <si>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</si>
  <si>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</si>
  <si>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</si>
  <si>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</si>
  <si>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</si>
  <si>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</si>
  <si>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</si>
  <si>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</si>
  <si>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</si>
  <si>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</si>
  <si>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</si>
  <si>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</si>
  <si>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</si>
  <si>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</si>
  <si>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</si>
  <si>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</si>
  <si>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</si>
  <si>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</si>
  <si>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</si>
  <si>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</si>
  <si>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</si>
  <si>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</si>
  <si>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</si>
  <si>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</si>
  <si>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</si>
  <si>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</si>
  <si>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</si>
  <si>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</si>
  <si>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</si>
  <si>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</si>
  <si>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</si>
  <si>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</si>
  <si>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</si>
  <si>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</si>
  <si>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</si>
  <si>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</si>
  <si>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</si>
  <si>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</si>
  <si>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</si>
  <si>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</si>
  <si>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</si>
  <si>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</si>
  <si>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</si>
  <si>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</si>
  <si>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</si>
  <si>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</si>
  <si>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</si>
  <si>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</si>
  <si>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</si>
  <si>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</si>
  <si>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</si>
  <si>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</si>
  <si>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</si>
  <si>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</si>
  <si>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</si>
  <si>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</si>
  <si>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</si>
  <si>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</si>
  <si>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</si>
  <si>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</si>
  <si>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</si>
  <si>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</si>
  <si>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</si>
  <si>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</si>
  <si>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</si>
  <si>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</si>
  <si>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</si>
  <si>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</si>
  <si>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</si>
  <si>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</si>
  <si>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</si>
  <si>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</si>
  <si>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</si>
  <si>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</si>
  <si>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</si>
  <si>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</si>
  <si>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</si>
  <si>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</si>
  <si>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</si>
  <si>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</si>
  <si>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</si>
  <si>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</si>
  <si>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</si>
  <si>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</si>
  <si>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</si>
  <si>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</si>
  <si>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</si>
  <si>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</si>
  <si>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</si>
  <si>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</si>
  <si>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</si>
  <si>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</si>
  <si>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</si>
  <si>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</si>
  <si>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</si>
  <si>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</si>
  <si>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</si>
  <si>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</si>
  <si>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</si>
  <si>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</si>
  <si>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</si>
  <si>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</si>
  <si>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</si>
  <si>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</si>
  <si>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</si>
  <si>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</si>
  <si>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</si>
  <si>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</si>
  <si>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</si>
  <si>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</si>
  <si>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</si>
  <si>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</si>
  <si>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</si>
  <si>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</si>
  <si>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</si>
  <si>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</si>
  <si>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</si>
  <si>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</si>
  <si>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</si>
  <si>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</si>
  <si>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</si>
  <si>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</si>
  <si>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</si>
  <si>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</si>
  <si>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</si>
  <si>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</si>
  <si>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</si>
  <si>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</si>
  <si>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</si>
  <si>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</si>
  <si>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</si>
  <si>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</si>
  <si>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</si>
  <si>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</si>
  <si>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</si>
  <si>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</si>
  <si>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</si>
  <si>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</si>
  <si>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</si>
  <si>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</si>
  <si>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</si>
  <si>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</si>
  <si>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</si>
  <si>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</si>
  <si>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</si>
  <si>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</si>
  <si>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</si>
  <si>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</si>
  <si>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</si>
  <si>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</si>
  <si>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</si>
  <si>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</si>
  <si>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</si>
  <si>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</si>
  <si>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</si>
  <si>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</si>
  <si>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</si>
  <si>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</si>
  <si>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</si>
  <si>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</si>
  <si>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</si>
  <si>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</si>
  <si>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</si>
  <si>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</si>
  <si>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</si>
  <si>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</si>
  <si>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</si>
  <si>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</si>
  <si>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</si>
  <si>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</si>
  <si>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</si>
  <si>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</si>
  <si>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</si>
  <si>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</si>
  <si>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</si>
  <si>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</si>
  <si>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</si>
  <si>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</si>
  <si>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</si>
  <si>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</si>
  <si>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</si>
  <si>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</si>
  <si>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</si>
  <si>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</si>
  <si>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</si>
  <si>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</si>
  <si>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</si>
  <si>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</si>
  <si>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</si>
  <si>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</si>
  <si>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</si>
  <si>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</si>
  <si>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</si>
  <si>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</si>
  <si>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</si>
  <si>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</si>
  <si>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</si>
  <si>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</si>
  <si>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</si>
  <si>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</si>
  <si>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</si>
  <si>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</si>
  <si>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</si>
  <si>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</si>
  <si>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</si>
  <si>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</si>
  <si>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</si>
  <si>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</si>
  <si>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</si>
  <si>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</si>
  <si>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</si>
  <si>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</si>
  <si>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</si>
  <si>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</si>
  <si>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</si>
  <si>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</si>
  <si>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</si>
  <si>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</si>
  <si>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</si>
  <si>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</si>
  <si>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</si>
  <si>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</si>
  <si>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</si>
  <si>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</si>
  <si>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</si>
  <si>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</si>
  <si>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</si>
  <si>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</si>
  <si>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</si>
  <si>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</si>
  <si>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</si>
  <si>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</si>
  <si>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</si>
  <si>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</si>
  <si>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</si>
  <si>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</si>
  <si>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</si>
  <si>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</si>
  <si>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</si>
  <si>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</si>
  <si>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</si>
  <si>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</si>
  <si>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</si>
  <si>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</si>
  <si>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</si>
  <si>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</si>
  <si>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</si>
  <si>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</si>
  <si>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</si>
  <si>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</si>
  <si>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</si>
  <si>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</si>
  <si>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</si>
  <si>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</si>
  <si>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</si>
  <si>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</si>
  <si>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</si>
  <si>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</si>
  <si>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</si>
  <si>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</si>
  <si>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</si>
  <si>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</si>
  <si>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</si>
  <si>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</si>
  <si>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</si>
  <si>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</si>
  <si>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</si>
  <si>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</si>
  <si>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</si>
  <si>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</si>
  <si>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</si>
  <si>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</si>
  <si>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</si>
  <si>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</si>
  <si>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</si>
  <si>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</si>
  <si>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</si>
  <si>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</si>
  <si>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</si>
  <si>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</si>
  <si>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</si>
  <si>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</si>
  <si>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</si>
  <si>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</si>
  <si>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</si>
  <si>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</si>
  <si>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</si>
  <si>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</si>
  <si>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</si>
  <si>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</si>
  <si>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</si>
  <si>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</si>
  <si>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</si>
  <si>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</si>
  <si>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</si>
  <si>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</si>
  <si>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</si>
  <si>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</si>
  <si>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</si>
  <si>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</si>
  <si>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</si>
  <si>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</si>
  <si>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</si>
  <si>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</si>
  <si>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</si>
  <si>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</si>
  <si>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</si>
  <si>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</si>
  <si>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</si>
  <si>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</si>
  <si>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</si>
  <si>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</si>
  <si>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</si>
  <si>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</si>
  <si>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</si>
  <si>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</si>
  <si>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</si>
  <si>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</si>
  <si>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</si>
  <si>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</si>
  <si>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</si>
  <si>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</si>
  <si>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</si>
  <si>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</si>
  <si>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</si>
  <si>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</si>
  <si>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</si>
  <si>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</si>
  <si>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</si>
  <si>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</si>
  <si>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</si>
  <si>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</si>
  <si>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</si>
  <si>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</si>
  <si>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</si>
  <si>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</si>
  <si>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</si>
  <si>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</si>
  <si>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</si>
  <si>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</si>
  <si>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</si>
  <si>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</si>
  <si>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</si>
  <si>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</si>
  <si>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</si>
  <si>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</si>
  <si>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</si>
  <si>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</si>
  <si>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</si>
  <si>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</si>
  <si>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</si>
  <si>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</si>
  <si>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</si>
  <si>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</si>
  <si>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</si>
  <si>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</si>
  <si>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</si>
  <si>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</si>
  <si>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</si>
  <si>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</si>
  <si>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</si>
  <si>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</si>
  <si>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</si>
  <si>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</si>
  <si>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</si>
  <si>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</si>
  <si>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</si>
  <si>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</si>
  <si>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</si>
  <si>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</si>
  <si>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</si>
  <si>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</si>
  <si>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</si>
  <si>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</si>
  <si>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</si>
  <si>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</si>
  <si>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</si>
  <si>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</si>
  <si>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</si>
  <si>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</si>
  <si>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</si>
  <si>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</si>
  <si>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</si>
  <si>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</si>
  <si>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</si>
  <si>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</si>
  <si>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</si>
  <si>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</si>
  <si>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</si>
  <si>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</si>
  <si>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</si>
  <si>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</si>
  <si>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</si>
  <si>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</si>
  <si>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</si>
  <si>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</si>
  <si>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</si>
  <si>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</si>
  <si>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</si>
  <si>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</si>
  <si>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</si>
  <si>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</si>
  <si>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</si>
  <si>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</si>
  <si>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</si>
  <si>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</si>
  <si>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</si>
  <si>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</si>
  <si>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</si>
  <si>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</si>
  <si>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</si>
  <si>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</si>
  <si>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</si>
  <si>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</si>
  <si>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</si>
  <si>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</si>
  <si>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</si>
  <si>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</si>
  <si>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</si>
  <si>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</si>
  <si>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</si>
  <si>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</si>
  <si>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</si>
  <si>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</si>
  <si>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</si>
  <si>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</si>
  <si>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</si>
  <si>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</si>
  <si>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</si>
  <si>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</si>
  <si>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</si>
  <si>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</si>
  <si>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</si>
  <si>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</si>
  <si>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</si>
  <si>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</si>
  <si>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</si>
  <si>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</si>
  <si>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</si>
  <si>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</si>
  <si>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</si>
  <si>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</si>
  <si>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</si>
  <si>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</si>
  <si>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</si>
  <si>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</si>
  <si>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</si>
  <si>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</si>
  <si>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</si>
  <si>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</si>
  <si>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</si>
  <si>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</si>
  <si>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</si>
  <si>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</si>
  <si>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</si>
  <si>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</si>
  <si>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</si>
  <si>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</si>
  <si>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</si>
  <si>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</si>
  <si>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</si>
  <si>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</si>
  <si>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</si>
  <si>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</si>
  <si>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</si>
  <si>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</si>
  <si>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</si>
  <si>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</si>
  <si>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</si>
  <si>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</si>
  <si>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</si>
  <si>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</si>
  <si>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</si>
  <si>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</si>
  <si>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</si>
  <si>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</si>
  <si>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</si>
  <si>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</si>
  <si>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</si>
  <si>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</si>
  <si>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</si>
  <si>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</si>
  <si>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</si>
  <si>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</si>
  <si>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</si>
  <si>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</si>
  <si>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</si>
  <si>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</si>
  <si>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</si>
  <si>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</si>
  <si>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</si>
  <si>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</si>
  <si>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</si>
  <si>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</si>
  <si>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</si>
  <si>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</si>
  <si>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</si>
  <si>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</si>
  <si>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</si>
  <si>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</si>
  <si>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</si>
  <si>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</si>
  <si>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</si>
  <si>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</si>
  <si>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</si>
  <si>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</si>
  <si>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</si>
  <si>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</si>
  <si>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</si>
  <si>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</si>
  <si>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</si>
  <si>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</si>
  <si>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</si>
  <si>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</si>
  <si>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</si>
  <si>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</si>
  <si>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</si>
  <si>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</si>
  <si>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</si>
  <si>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</si>
  <si>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</si>
  <si>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</si>
  <si>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</si>
  <si>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</si>
  <si>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</si>
  <si>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</si>
  <si>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</si>
  <si>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</si>
  <si>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</si>
  <si>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</si>
  <si>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</si>
  <si>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</si>
  <si>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</si>
  <si>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</si>
  <si>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</si>
  <si>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</si>
  <si>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</si>
  <si>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</si>
  <si>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</si>
  <si>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</si>
  <si>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</si>
  <si>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</si>
  <si>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</si>
  <si>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</si>
  <si>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</si>
  <si>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</si>
  <si>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</si>
  <si>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</si>
  <si>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</si>
  <si>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</si>
  <si>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</si>
  <si>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</si>
  <si>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</si>
  <si>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</si>
  <si>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</si>
  <si>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</si>
  <si>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</si>
  <si>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</si>
  <si>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</si>
  <si>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</si>
  <si>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</si>
  <si>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</si>
  <si>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</si>
  <si>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</si>
  <si>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</si>
  <si>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</si>
  <si>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</si>
  <si>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</si>
  <si>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</si>
  <si>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</si>
  <si>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</si>
  <si>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</si>
  <si>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</si>
  <si>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</si>
  <si>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</si>
  <si>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</si>
  <si>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</si>
  <si>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</si>
  <si>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</si>
  <si>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</si>
  <si>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</si>
  <si>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</si>
  <si>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</si>
  <si>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</si>
  <si>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</si>
  <si>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</si>
  <si>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</si>
  <si>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</si>
  <si>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</si>
  <si>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</si>
  <si>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</si>
  <si>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</si>
  <si>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</si>
  <si>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</si>
  <si>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</si>
  <si>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</si>
  <si>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</si>
  <si>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</si>
  <si>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</si>
  <si>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</si>
  <si>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</si>
  <si>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</si>
  <si>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</si>
  <si>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</si>
  <si>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</si>
  <si>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</si>
  <si>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</si>
  <si>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</si>
  <si>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</si>
  <si>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</si>
  <si>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</si>
  <si>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</si>
  <si>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</si>
  <si>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</si>
  <si>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</si>
  <si>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</si>
  <si>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</si>
  <si>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</si>
  <si>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</si>
  <si>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</si>
  <si>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</si>
  <si>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</si>
  <si>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</si>
  <si>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</si>
  <si>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</si>
  <si>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</si>
  <si>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</si>
  <si>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</si>
  <si>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</si>
  <si>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</si>
  <si>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</si>
  <si>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</si>
  <si>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</si>
  <si>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</si>
  <si>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</si>
  <si>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</si>
  <si>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</si>
  <si>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</si>
  <si>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</si>
  <si>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</si>
  <si>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</si>
  <si>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</si>
  <si>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</si>
  <si>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</si>
  <si>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</si>
  <si>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</si>
  <si>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</si>
  <si>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</si>
  <si>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</si>
  <si>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</si>
  <si>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</si>
  <si>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</si>
  <si>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</si>
  <si>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</si>
  <si>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</si>
  <si>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</si>
  <si>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</si>
  <si>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</si>
  <si>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</si>
  <si>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</si>
  <si>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</si>
  <si>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</si>
  <si>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</si>
  <si>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</si>
  <si>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</si>
  <si>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</si>
  <si>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</si>
  <si>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</si>
  <si>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</si>
  <si>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</si>
  <si>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</si>
  <si>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</si>
  <si>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</si>
  <si>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</si>
  <si>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</si>
  <si>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</si>
  <si>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</si>
  <si>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</si>
  <si>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</si>
  <si>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</si>
  <si>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</si>
  <si>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</si>
  <si>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</si>
  <si>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</si>
  <si>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</si>
  <si>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</si>
  <si>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</si>
  <si>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</si>
  <si>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</si>
  <si>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</si>
  <si>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</si>
  <si>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</si>
  <si>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</si>
  <si>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</si>
  <si>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</si>
  <si>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</si>
  <si>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</si>
  <si>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</si>
  <si>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</si>
  <si>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</si>
  <si>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</si>
  <si>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</si>
  <si>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</si>
  <si>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</si>
  <si>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</si>
  <si>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</si>
  <si>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</si>
  <si>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</si>
  <si>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</si>
  <si>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</si>
  <si>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</si>
  <si>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</si>
  <si>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</si>
  <si>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</si>
  <si>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</si>
  <si>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</si>
  <si>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</si>
  <si>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</si>
  <si>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</si>
  <si>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</si>
  <si>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</si>
  <si>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</si>
  <si>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</si>
  <si>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</si>
  <si>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</si>
  <si>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</si>
  <si>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</si>
  <si>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</si>
  <si>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</si>
  <si>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</si>
  <si>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</si>
  <si>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</si>
  <si>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</si>
  <si>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</si>
  <si>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</si>
  <si>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</si>
  <si>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</si>
  <si>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</si>
  <si>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</si>
  <si>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</si>
  <si>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</si>
  <si>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</si>
  <si>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</si>
  <si>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</si>
  <si>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</si>
  <si>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</si>
  <si>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</si>
  <si>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</si>
  <si>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</si>
  <si>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</si>
  <si>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</si>
  <si>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</si>
  <si>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</si>
  <si>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</si>
  <si>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</si>
  <si>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</si>
  <si>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</si>
  <si>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</si>
  <si>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</si>
  <si>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</si>
  <si>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</si>
  <si>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</si>
  <si>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</si>
  <si>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</si>
  <si>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</si>
  <si>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</si>
  <si>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</si>
  <si>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</si>
  <si>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</si>
  <si>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</si>
  <si>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</si>
  <si>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</si>
  <si>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</si>
  <si>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</si>
  <si>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</si>
  <si>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</si>
  <si>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</si>
  <si>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</si>
  <si>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</si>
  <si>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</si>
  <si>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</si>
  <si>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</si>
  <si>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</si>
  <si>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</si>
  <si>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</si>
  <si>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</si>
  <si>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</si>
  <si>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</si>
  <si>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</si>
  <si>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</si>
  <si>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</si>
  <si>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</si>
  <si>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</si>
  <si>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</si>
  <si>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</si>
  <si>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</si>
  <si>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</si>
  <si>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</si>
  <si>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</si>
  <si>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</si>
  <si>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</si>
  <si>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</si>
  <si>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</si>
  <si>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</si>
  <si>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</si>
  <si>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</si>
  <si>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</si>
  <si>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</si>
  <si>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</si>
  <si>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</si>
  <si>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</si>
  <si>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</si>
  <si>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</si>
  <si>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</si>
  <si>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</si>
  <si>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</si>
  <si>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</si>
  <si>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</si>
  <si>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</si>
  <si>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</si>
  <si>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</si>
  <si>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</si>
  <si>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</si>
  <si>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</si>
  <si>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</si>
  <si>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</si>
  <si>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</si>
  <si>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</si>
  <si>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</si>
  <si>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</si>
  <si>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</si>
  <si>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</si>
  <si>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</si>
  <si>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</si>
  <si>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</si>
  <si>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</si>
  <si>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</si>
  <si>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</si>
  <si>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</si>
  <si>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</si>
  <si>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</si>
  <si>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</si>
  <si>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</si>
  <si>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</si>
  <si>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</si>
  <si>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</si>
  <si>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</si>
  <si>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</si>
  <si>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</si>
  <si>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</si>
  <si>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</si>
  <si>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</si>
  <si>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</si>
  <si>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</si>
  <si>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</si>
  <si>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</si>
  <si>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</si>
  <si>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</si>
  <si>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</si>
  <si>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</si>
  <si>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</si>
  <si>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</si>
  <si>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</si>
  <si>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</si>
  <si>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</si>
  <si>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</si>
  <si>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</si>
  <si>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</si>
  <si>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</si>
  <si>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</si>
  <si>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</si>
  <si>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</si>
  <si>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</si>
  <si>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</si>
  <si>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</si>
  <si>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</si>
  <si>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</si>
  <si>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</si>
  <si>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</si>
  <si>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</si>
  <si>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</si>
  <si>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</si>
  <si>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</si>
  <si>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</si>
  <si>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</si>
  <si>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</si>
  <si>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</si>
  <si>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</si>
  <si>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</si>
  <si>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</si>
  <si>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</si>
  <si>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</si>
  <si>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</si>
  <si>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</si>
  <si>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</si>
  <si>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</si>
  <si>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</si>
  <si>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</si>
  <si>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</si>
  <si>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</si>
  <si>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</si>
  <si>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</si>
  <si>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</si>
  <si>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</si>
  <si>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</si>
  <si>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</si>
  <si>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</si>
  <si>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</si>
  <si>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</si>
  <si>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</si>
  <si>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</si>
  <si>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</si>
  <si>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</si>
  <si>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</si>
  <si>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</si>
  <si>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</si>
  <si>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</si>
  <si>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</si>
  <si>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</si>
  <si>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</si>
  <si>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</si>
  <si>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</si>
  <si>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</si>
  <si>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</si>
  <si>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</si>
  <si>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</si>
  <si>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</si>
  <si>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</si>
  <si>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</si>
  <si>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</si>
  <si>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</si>
  <si>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</si>
  <si>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</si>
  <si>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</si>
  <si>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</si>
  <si>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</si>
  <si>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</si>
  <si>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</si>
  <si>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</si>
  <si>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</si>
  <si>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</si>
  <si>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</si>
  <si>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</si>
  <si>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</si>
  <si>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</si>
  <si>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</si>
  <si>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</si>
  <si>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</si>
  <si>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</si>
  <si>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</si>
  <si>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</si>
  <si>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</si>
  <si>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</si>
  <si>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</si>
  <si>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</si>
  <si>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</si>
  <si>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</si>
  <si>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</si>
  <si>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</si>
  <si>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</si>
  <si>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</si>
  <si>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</si>
  <si>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</si>
  <si>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</si>
  <si>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</si>
  <si>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</si>
  <si>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</si>
  <si>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</si>
  <si>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</si>
  <si>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</si>
  <si>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</si>
  <si>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</si>
  <si>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</si>
  <si>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</si>
  <si>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</si>
  <si>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</si>
  <si>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</si>
  <si>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</si>
  <si>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</si>
  <si>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</si>
  <si>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</si>
  <si>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</si>
  <si>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</si>
  <si>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</si>
  <si>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</si>
  <si>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</si>
  <si>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</si>
  <si>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</si>
  <si>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</si>
  <si>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</si>
  <si>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</si>
  <si>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</si>
  <si>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</si>
  <si>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</si>
  <si>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</si>
  <si>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</si>
  <si>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</si>
  <si>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</si>
  <si>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</si>
  <si>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</si>
  <si>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</si>
  <si>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</si>
  <si>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</si>
  <si>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</si>
  <si>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</si>
  <si>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</si>
  <si>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</si>
  <si>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</si>
  <si>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</si>
  <si>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</si>
  <si>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</si>
  <si>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</si>
  <si>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</si>
  <si>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</si>
  <si>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</si>
  <si>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</si>
  <si>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</si>
  <si>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</si>
  <si>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</si>
  <si>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</si>
  <si>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</si>
  <si>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</si>
  <si>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</si>
  <si>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</si>
  <si>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</si>
  <si>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</si>
  <si>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</si>
  <si>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</si>
  <si>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</si>
  <si>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</si>
  <si>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</si>
  <si>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</si>
  <si>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</si>
  <si>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</si>
  <si>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</si>
  <si>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</si>
  <si>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</si>
  <si>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</si>
  <si>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</si>
  <si>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</si>
  <si>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</si>
  <si>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</si>
  <si>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</si>
  <si>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</si>
  <si>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</si>
  <si>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</si>
  <si>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</si>
  <si>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</si>
  <si>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</si>
  <si>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</si>
  <si>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</si>
  <si>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</si>
  <si>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</si>
  <si>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</si>
  <si>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</si>
  <si>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</si>
  <si>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</si>
  <si>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</si>
  <si>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</si>
  <si>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</si>
  <si>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</si>
  <si>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</si>
  <si>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</si>
  <si>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</si>
  <si>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</si>
  <si>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</si>
  <si>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</si>
  <si>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</si>
  <si>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</si>
  <si>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</si>
  <si>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</si>
  <si>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</si>
  <si>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</si>
  <si>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</si>
  <si>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</si>
  <si>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</si>
  <si>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</si>
  <si>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</si>
  <si>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</si>
  <si>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</si>
  <si>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</si>
  <si>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</si>
  <si>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</si>
  <si>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</si>
  <si>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</si>
  <si>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</si>
  <si>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</si>
  <si>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</si>
  <si>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</si>
  <si>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</si>
  <si>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</si>
  <si>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</si>
  <si>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</si>
  <si>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</si>
  <si>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</si>
  <si>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</si>
  <si>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</si>
  <si>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</si>
  <si>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</si>
  <si>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</si>
  <si>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</si>
  <si>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</si>
  <si>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</si>
  <si>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</si>
  <si>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</si>
  <si>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</si>
  <si>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</si>
  <si>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</si>
  <si>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</si>
  <si>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</si>
  <si>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</si>
  <si>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</si>
  <si>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</si>
  <si>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</si>
  <si>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</si>
  <si>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</si>
  <si>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</si>
  <si>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</si>
  <si>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</si>
  <si>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</si>
  <si>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</si>
  <si>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</si>
  <si>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</si>
  <si>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</si>
  <si>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</si>
  <si>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</si>
  <si>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</si>
  <si>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</si>
  <si>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</si>
  <si>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</si>
  <si>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</si>
  <si>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</si>
  <si>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</si>
  <si>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</si>
  <si>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</si>
  <si>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</si>
  <si>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</si>
  <si>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</si>
  <si>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</si>
  <si>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</si>
  <si>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</si>
  <si>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</si>
  <si>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</si>
  <si>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</si>
  <si>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</si>
  <si>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</si>
  <si>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</si>
  <si>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</si>
  <si>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</si>
  <si>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</si>
  <si>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</si>
  <si>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</si>
  <si>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</si>
  <si>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</si>
  <si>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</si>
  <si>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</si>
  <si>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</si>
  <si>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</si>
  <si>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</si>
  <si>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</si>
  <si>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</si>
  <si>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</si>
  <si>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</si>
  <si>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</si>
  <si>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</si>
  <si>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</si>
  <si>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</si>
  <si>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</si>
  <si>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</si>
  <si>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</si>
  <si>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</si>
  <si>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</si>
  <si>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</si>
  <si>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</si>
  <si>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</si>
  <si>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</si>
  <si>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</si>
  <si>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</si>
  <si>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</si>
  <si>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</si>
  <si>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</si>
  <si>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</si>
  <si>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</si>
  <si>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</si>
  <si>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</si>
  <si>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</si>
  <si>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</si>
  <si>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</si>
  <si>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</si>
  <si>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</si>
  <si>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</si>
  <si>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</si>
  <si>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</si>
  <si>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</si>
  <si>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</si>
  <si>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</si>
  <si>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</si>
  <si>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</si>
  <si>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</si>
  <si>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</si>
  <si>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</si>
  <si>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</si>
  <si>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</si>
  <si>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</si>
  <si>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</si>
  <si>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</si>
  <si>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</si>
  <si>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</si>
  <si>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</si>
  <si>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</si>
  <si>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</si>
  <si>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</si>
  <si>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</si>
  <si>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</si>
  <si>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</si>
  <si>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</si>
  <si>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</si>
  <si>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</si>
  <si>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</si>
  <si>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</si>
  <si>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</si>
  <si>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</si>
  <si>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</si>
  <si>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</si>
  <si>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</si>
  <si>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</si>
  <si>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</si>
  <si>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</si>
  <si>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</si>
  <si>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</si>
  <si>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</si>
  <si>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</si>
  <si>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</si>
  <si>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</si>
  <si>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</si>
  <si>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</si>
  <si>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</si>
  <si>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</si>
  <si>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</si>
  <si>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</si>
  <si>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</si>
  <si>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</si>
  <si>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</si>
  <si>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</si>
  <si>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</si>
  <si>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</si>
  <si>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</si>
  <si>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</si>
  <si>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</si>
  <si>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</si>
  <si>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</si>
  <si>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</si>
  <si>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</si>
  <si>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</si>
  <si>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</si>
  <si>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</si>
  <si>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</si>
  <si>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</si>
  <si>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</si>
  <si>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</si>
  <si>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</si>
  <si>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</si>
  <si>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</si>
  <si>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</si>
  <si>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</si>
  <si>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</si>
  <si>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</si>
  <si>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</si>
  <si>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</si>
  <si>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</si>
  <si>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</si>
  <si>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</si>
  <si>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</si>
  <si>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</si>
  <si>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</si>
  <si>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</si>
  <si>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</si>
  <si>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</si>
  <si>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</si>
  <si>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</si>
  <si>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</si>
  <si>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</si>
  <si>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</si>
  <si>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</si>
  <si>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</si>
  <si>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</si>
  <si>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</si>
  <si>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</si>
  <si>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</si>
  <si>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</si>
  <si>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</si>
  <si>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</si>
  <si>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</si>
  <si>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</si>
  <si>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</si>
  <si>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</si>
  <si>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</si>
  <si>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</si>
  <si>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</si>
  <si>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</si>
  <si>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</si>
  <si>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</si>
  <si>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</si>
  <si>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</si>
  <si>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</si>
  <si>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</si>
  <si>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</si>
  <si>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</si>
  <si>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</si>
  <si>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</si>
  <si>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</si>
  <si>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</si>
  <si>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</si>
  <si>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</si>
  <si>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</si>
  <si>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</si>
  <si>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</si>
  <si>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</si>
  <si>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</si>
  <si>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</si>
  <si>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</si>
  <si>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</si>
  <si>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</si>
  <si>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</si>
  <si>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</si>
  <si>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</si>
  <si>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</si>
  <si>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</si>
  <si>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</si>
  <si>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</si>
  <si>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</si>
  <si>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</si>
  <si>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</si>
  <si>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</si>
  <si>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</si>
  <si>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</si>
  <si>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</si>
  <si>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</si>
  <si>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</si>
  <si>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</si>
  <si>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</si>
  <si>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</si>
  <si>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</si>
  <si>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</si>
  <si>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</si>
  <si>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</si>
  <si>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</si>
  <si>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</si>
  <si>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</si>
  <si>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</si>
  <si>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</si>
  <si>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</si>
  <si>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</si>
  <si>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</si>
  <si>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</si>
  <si>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</si>
  <si>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</si>
  <si>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</si>
  <si>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</si>
  <si>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</si>
  <si>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</si>
  <si>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</si>
  <si>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</si>
  <si>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</si>
  <si>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</si>
  <si>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</si>
  <si>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</si>
  <si>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</si>
  <si>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</si>
  <si>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</si>
  <si>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</si>
  <si>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</si>
  <si>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</si>
  <si>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</si>
  <si>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</si>
  <si>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</si>
  <si>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</si>
  <si>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</si>
  <si>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</si>
  <si>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</si>
  <si>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</si>
  <si>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</si>
  <si>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</si>
  <si>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</si>
  <si>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</si>
  <si>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</si>
  <si>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</si>
  <si>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</si>
  <si>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</si>
  <si>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</si>
  <si>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</si>
  <si>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</si>
  <si>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</si>
  <si>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</si>
  <si>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</si>
  <si>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</si>
  <si>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</si>
  <si>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</si>
  <si>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</si>
  <si>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</si>
  <si>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</si>
  <si>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</si>
  <si>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</si>
  <si>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</si>
  <si>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</si>
  <si>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</si>
  <si>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</si>
  <si>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</si>
  <si>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</si>
  <si>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</si>
  <si>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</si>
  <si>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</si>
  <si>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</si>
  <si>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</si>
  <si>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</si>
  <si>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</si>
  <si>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</si>
  <si>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</si>
  <si>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</si>
  <si>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</si>
  <si>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</si>
  <si>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</si>
  <si>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</si>
  <si>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</si>
  <si>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</si>
  <si>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</si>
  <si>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</si>
  <si>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</si>
  <si>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</si>
  <si>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</si>
  <si>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</si>
  <si>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</si>
  <si>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</si>
  <si>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</si>
  <si>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</si>
  <si>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</si>
  <si>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</si>
  <si>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</si>
  <si>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</si>
  <si>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</si>
  <si>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</si>
  <si>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</si>
  <si>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</si>
  <si>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</si>
  <si>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</si>
  <si>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</si>
  <si>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</si>
  <si>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</si>
  <si>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</si>
  <si>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</si>
  <si>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</si>
  <si>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</si>
  <si>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</si>
  <si>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</si>
  <si>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</si>
  <si>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</si>
  <si>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</si>
  <si>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</si>
  <si>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</si>
  <si>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</si>
  <si>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</si>
  <si>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</si>
  <si>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</si>
  <si>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</si>
  <si>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</si>
  <si>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</si>
  <si>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</si>
  <si>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</si>
  <si>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</si>
  <si>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</si>
  <si>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</si>
  <si>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</si>
  <si>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</si>
  <si>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</si>
  <si>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</si>
  <si>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</si>
  <si>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</si>
  <si>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</si>
  <si>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</si>
  <si>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</si>
  <si>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</si>
  <si>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</si>
  <si>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</si>
  <si>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</si>
  <si>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</si>
  <si>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</si>
  <si>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</si>
  <si>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</si>
  <si>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</si>
  <si>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</si>
  <si>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</si>
  <si>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</si>
  <si>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</si>
  <si>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</si>
  <si>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</si>
  <si>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</si>
  <si>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</si>
  <si>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</si>
  <si>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</si>
  <si>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</si>
  <si>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</si>
  <si>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</si>
  <si>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</si>
  <si>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</si>
  <si>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</si>
  <si>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</si>
  <si>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</si>
  <si>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</si>
  <si>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</si>
  <si>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</si>
  <si>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</si>
  <si>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</si>
  <si>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</si>
  <si>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</si>
  <si>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</si>
  <si>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</si>
  <si>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</si>
  <si>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</si>
  <si>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</si>
  <si>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</si>
  <si>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</si>
  <si>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</si>
  <si>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</si>
  <si>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</si>
  <si>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</si>
  <si>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</si>
  <si>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</si>
  <si>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</si>
  <si>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</si>
  <si>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</si>
  <si>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</si>
  <si>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</si>
  <si>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</si>
  <si>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</si>
  <si>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</si>
  <si>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</si>
  <si>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</si>
  <si>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</si>
  <si>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</si>
  <si>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</si>
  <si>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</si>
  <si>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</si>
  <si>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</si>
  <si>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</si>
  <si>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</si>
  <si>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</si>
  <si>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</si>
  <si>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</si>
  <si>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</si>
  <si>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</si>
  <si>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</si>
  <si>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</si>
  <si>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</si>
  <si>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</si>
  <si>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</si>
  <si>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</si>
  <si>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</si>
  <si>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</si>
  <si>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</si>
  <si>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</si>
  <si>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</si>
  <si>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</si>
  <si>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</si>
  <si>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</si>
  <si>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</si>
  <si>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</si>
  <si>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</si>
  <si>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</si>
  <si>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</si>
  <si>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</si>
  <si>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</si>
  <si>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</si>
  <si>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</si>
  <si>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</si>
  <si>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</si>
  <si>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</si>
  <si>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</si>
  <si>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</si>
  <si>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</si>
  <si>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</si>
  <si>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</si>
  <si>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</si>
  <si>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</si>
  <si>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</si>
  <si>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</si>
  <si>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</si>
  <si>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</si>
  <si>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</si>
  <si>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</si>
  <si>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</si>
  <si>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</si>
  <si>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</si>
  <si>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</si>
  <si>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</si>
  <si>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</si>
  <si>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</si>
  <si>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</si>
  <si>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</si>
  <si>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</si>
  <si>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</si>
  <si>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</si>
  <si>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</si>
  <si>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</si>
  <si>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</si>
  <si>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</si>
  <si>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</si>
  <si>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</si>
  <si>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</si>
  <si>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</si>
  <si>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</si>
  <si>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</si>
  <si>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</si>
  <si>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</si>
  <si>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</si>
  <si>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</si>
  <si>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</si>
  <si>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</si>
  <si>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</si>
  <si>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</si>
  <si>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</si>
  <si>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</si>
  <si>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</si>
  <si>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</si>
  <si>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</si>
  <si>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</si>
  <si>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</si>
  <si>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</si>
  <si>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</si>
  <si>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</si>
  <si>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</si>
  <si>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</si>
  <si>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</si>
  <si>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</si>
  <si>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</si>
  <si>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</si>
  <si>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</si>
  <si>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</si>
  <si>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</si>
  <si>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</si>
  <si>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</si>
  <si>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</si>
  <si>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</si>
  <si>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</si>
  <si>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</si>
  <si>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</si>
  <si>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</si>
  <si>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</si>
  <si>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</si>
  <si>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</si>
  <si>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</si>
  <si>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</si>
  <si>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</si>
  <si>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</si>
  <si>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</si>
  <si>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</si>
  <si>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</si>
  <si>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</si>
  <si>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</si>
  <si>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</si>
  <si>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</si>
  <si>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</si>
  <si>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</si>
  <si>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</si>
  <si>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</si>
  <si>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</si>
  <si>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</si>
  <si>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</si>
  <si>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</si>
  <si>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</si>
  <si>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</si>
  <si>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</si>
  <si>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</si>
  <si>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</si>
  <si>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</si>
  <si>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</si>
  <si>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</si>
  <si>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</si>
  <si>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</si>
  <si>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</si>
  <si>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</si>
  <si>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</si>
  <si>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</si>
  <si>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</si>
  <si>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</si>
  <si>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</si>
  <si>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</si>
  <si>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</si>
  <si>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</si>
  <si>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</si>
  <si>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</si>
  <si>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</si>
  <si>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</si>
  <si>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</si>
  <si>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</si>
  <si>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</si>
  <si>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</si>
  <si>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</si>
  <si>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</si>
  <si>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</si>
  <si>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</si>
  <si>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</si>
  <si>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</si>
  <si>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</si>
  <si>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</si>
  <si>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</si>
  <si>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</si>
  <si>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</si>
  <si>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</si>
  <si>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</si>
  <si>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</si>
  <si>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</si>
  <si>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</si>
  <si>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</si>
  <si>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</si>
  <si>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</si>
  <si>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</si>
  <si>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</si>
  <si>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</si>
  <si>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</si>
  <si>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</si>
  <si>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</si>
  <si>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</si>
  <si>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</si>
  <si>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</si>
  <si>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</si>
  <si>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</si>
  <si>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</si>
  <si>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</si>
  <si>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</si>
  <si>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</si>
  <si>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</si>
  <si>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</si>
  <si>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</si>
  <si>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</si>
  <si>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</si>
  <si>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</si>
  <si>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</si>
  <si>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</si>
  <si>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</si>
  <si>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</si>
  <si>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</si>
  <si>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</si>
  <si>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</si>
  <si>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</si>
  <si>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</si>
  <si>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</si>
  <si>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</si>
  <si>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</si>
  <si>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</si>
  <si>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</si>
  <si>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</si>
  <si>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</si>
  <si>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</si>
  <si>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</si>
  <si>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</si>
  <si>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</si>
  <si>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</si>
  <si>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</si>
  <si>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</si>
  <si>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</si>
  <si>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</si>
  <si>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</si>
  <si>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</si>
  <si>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</si>
  <si>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</si>
  <si>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</si>
  <si>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</si>
  <si>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</si>
  <si>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</si>
  <si>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</si>
  <si>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</si>
  <si>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</si>
  <si>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</si>
  <si>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</si>
  <si>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</si>
  <si>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</si>
  <si>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</si>
  <si>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</si>
  <si>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</si>
  <si>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</si>
  <si>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</si>
  <si>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</si>
  <si>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</si>
  <si>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</si>
  <si>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</si>
  <si>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</si>
  <si>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</si>
  <si>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</si>
  <si>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</si>
  <si>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</si>
  <si>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</si>
  <si>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</si>
  <si>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</si>
  <si>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</si>
  <si>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</si>
  <si>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</si>
  <si>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</si>
  <si>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</si>
  <si>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</si>
  <si>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</si>
  <si>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</si>
  <si>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</si>
  <si>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</si>
  <si>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</si>
  <si>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</si>
  <si>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</si>
  <si>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</si>
  <si>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</si>
  <si>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</si>
  <si>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</si>
  <si>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</si>
  <si>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</si>
  <si>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</si>
  <si>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</si>
  <si>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</si>
  <si>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</si>
  <si>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</si>
  <si>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</si>
  <si>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</si>
  <si>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</si>
  <si>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</si>
  <si>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</si>
  <si>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</si>
  <si>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</si>
  <si>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</si>
  <si>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</si>
  <si>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</si>
  <si>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</si>
  <si>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</si>
  <si>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</si>
  <si>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</si>
  <si>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</si>
  <si>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</si>
  <si>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</si>
  <si>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</si>
  <si>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</si>
  <si>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</si>
  <si>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</si>
  <si>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</si>
  <si>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</si>
  <si>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</si>
  <si>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</si>
  <si>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</si>
  <si>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</si>
  <si>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</si>
  <si>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</si>
  <si>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</si>
  <si>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</si>
  <si>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</si>
  <si>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</si>
  <si>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</si>
  <si>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</si>
  <si>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</si>
  <si>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</si>
  <si>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</si>
  <si>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</si>
  <si>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</si>
  <si>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</si>
  <si>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</si>
  <si>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</si>
  <si>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</si>
  <si>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</si>
  <si>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</si>
  <si>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</si>
  <si>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</si>
  <si>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</si>
  <si>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</si>
  <si>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</si>
  <si>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</si>
  <si>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</si>
  <si>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</si>
  <si>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</si>
  <si>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</si>
  <si>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</si>
  <si>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</si>
  <si>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</si>
  <si>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</si>
  <si>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</si>
  <si>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</si>
  <si>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</si>
  <si>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</si>
  <si>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</si>
  <si>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</si>
  <si>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</si>
  <si>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</si>
  <si>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</si>
  <si>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</si>
  <si>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</si>
  <si>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</si>
  <si>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</si>
  <si>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</si>
  <si>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</si>
  <si>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</si>
  <si>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</si>
  <si>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</si>
  <si>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</si>
  <si>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</si>
  <si>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</si>
  <si>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</si>
  <si>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</si>
  <si>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</si>
  <si>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</si>
  <si>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</si>
  <si>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</si>
  <si>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</si>
  <si>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</si>
  <si>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</si>
  <si>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</si>
  <si>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</si>
  <si>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</si>
  <si>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</si>
  <si>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</si>
  <si>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</si>
  <si>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</si>
  <si>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</si>
  <si>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</si>
  <si>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</si>
  <si>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</si>
  <si>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</si>
  <si>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</si>
  <si>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</si>
  <si>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</si>
  <si>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</si>
  <si>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</si>
  <si>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</si>
  <si>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</si>
  <si>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</si>
  <si>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</si>
  <si>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</si>
  <si>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</si>
  <si>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</si>
  <si>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</si>
  <si>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</si>
  <si>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</si>
  <si>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</si>
  <si>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</si>
  <si>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</si>
  <si>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</si>
  <si>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</si>
  <si>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</si>
  <si>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</si>
  <si>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</si>
  <si>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</si>
  <si>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</si>
  <si>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</si>
  <si>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</si>
  <si>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</si>
  <si>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</si>
  <si>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</si>
  <si>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</si>
  <si>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</si>
  <si>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</si>
  <si>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</si>
  <si>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</si>
  <si>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</si>
  <si>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</si>
  <si>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</si>
  <si>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</si>
  <si>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</si>
  <si>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</si>
  <si>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</si>
  <si>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</si>
  <si>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</si>
  <si>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</si>
  <si>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</si>
  <si>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</si>
  <si>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</si>
  <si>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</si>
  <si>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</si>
  <si>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</si>
  <si>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</si>
  <si>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</si>
  <si>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</si>
  <si>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</si>
  <si>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</si>
  <si>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</si>
  <si>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</si>
  <si>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</si>
  <si>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</si>
  <si>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</si>
  <si>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</si>
  <si>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</si>
  <si>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</si>
  <si>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</si>
  <si>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</si>
  <si>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</si>
  <si>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</si>
  <si>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</si>
  <si>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</si>
  <si>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</si>
  <si>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</si>
  <si>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</si>
  <si>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</si>
  <si>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</si>
  <si>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</si>
  <si>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</si>
  <si>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</si>
  <si>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</si>
  <si>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</si>
  <si>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</si>
  <si>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</si>
  <si>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</si>
  <si>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</si>
  <si>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</si>
  <si>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</si>
  <si>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</si>
  <si>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</si>
  <si>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</si>
  <si>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</si>
  <si>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</si>
  <si>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</si>
  <si>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</si>
  <si>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</si>
  <si>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</si>
  <si>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</si>
  <si>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</si>
  <si>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</si>
  <si>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</si>
  <si>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</si>
  <si>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</si>
  <si>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</si>
  <si>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</si>
  <si>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</si>
  <si>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</si>
  <si>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</si>
  <si>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</si>
  <si>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</si>
  <si>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</si>
  <si>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</si>
  <si>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</si>
  <si>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</si>
  <si>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</si>
  <si>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</si>
  <si>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</si>
  <si>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</si>
  <si>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</si>
  <si>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</si>
  <si>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</si>
  <si>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</si>
  <si>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</si>
  <si>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</si>
  <si>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</si>
  <si>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</si>
  <si>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</si>
  <si>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</si>
  <si>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</si>
  <si>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</si>
  <si>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</si>
  <si>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</si>
  <si>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</si>
  <si>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</si>
  <si>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</si>
  <si>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</si>
  <si>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</si>
  <si>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</si>
  <si>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</si>
  <si>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</si>
  <si>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</si>
  <si>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</si>
  <si>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</si>
  <si>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</si>
  <si>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</si>
  <si>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</si>
  <si>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</si>
  <si>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</si>
  <si>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</si>
  <si>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</si>
  <si>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</si>
  <si>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</si>
  <si>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</si>
  <si>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</si>
  <si>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</si>
  <si>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</si>
  <si>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</si>
  <si>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</si>
  <si>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</si>
  <si>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</si>
  <si>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</si>
  <si>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</si>
  <si>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</si>
  <si>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</si>
  <si>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</si>
  <si>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</si>
  <si>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</si>
  <si>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</si>
  <si>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</si>
  <si>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</si>
  <si>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</si>
  <si>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</si>
  <si>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</si>
  <si>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</si>
  <si>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</si>
  <si>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</si>
  <si>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</si>
  <si>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</si>
  <si>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</si>
  <si>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</si>
  <si>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</si>
  <si>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</si>
  <si>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</si>
  <si>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</si>
  <si>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</si>
  <si>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</si>
  <si>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</si>
  <si>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</si>
  <si>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</si>
  <si>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</si>
  <si>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</si>
  <si>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</si>
  <si>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</si>
  <si>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</si>
  <si>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</si>
  <si>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</si>
  <si>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</si>
  <si>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</si>
  <si>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</si>
  <si>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</si>
  <si>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</si>
  <si>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</si>
  <si>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</si>
  <si>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</si>
  <si>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</si>
  <si>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</si>
  <si>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</si>
  <si>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</si>
  <si>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</si>
  <si>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</si>
  <si>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</si>
  <si>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</si>
  <si>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</si>
  <si>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</si>
  <si>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</si>
  <si>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</si>
  <si>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</si>
  <si>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</si>
  <si>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</si>
  <si>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</si>
  <si>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</si>
  <si>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</si>
  <si>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</si>
  <si>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</si>
  <si>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</si>
  <si>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</si>
  <si>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</si>
  <si>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</si>
  <si>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</si>
  <si>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</si>
  <si>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</si>
  <si>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</si>
  <si>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</si>
  <si>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</si>
  <si>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</si>
  <si>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</si>
  <si>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</si>
  <si>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</si>
  <si>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</si>
  <si>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</si>
  <si>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</si>
  <si>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</si>
  <si>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</si>
  <si>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</si>
  <si>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</si>
  <si>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</si>
  <si>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</si>
  <si>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</si>
  <si>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</si>
  <si>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</si>
  <si>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</si>
  <si>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</si>
  <si>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</si>
  <si>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</si>
  <si>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</si>
  <si>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</si>
  <si>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</si>
  <si>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</si>
  <si>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</si>
  <si>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</si>
  <si>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</si>
  <si>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</si>
  <si>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</si>
  <si>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</si>
  <si>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</si>
  <si>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</si>
  <si>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</si>
  <si>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</si>
  <si>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</si>
  <si>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</si>
  <si>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</si>
  <si>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</si>
  <si>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</si>
  <si>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</si>
  <si>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</si>
  <si>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</si>
  <si>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</si>
  <si>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</si>
  <si>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</si>
  <si>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</si>
  <si>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</si>
  <si>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</si>
  <si>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</si>
  <si>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</si>
  <si>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</si>
  <si>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</si>
  <si>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</si>
  <si>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</si>
  <si>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</si>
  <si>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</si>
  <si>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</si>
  <si>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</si>
  <si>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</si>
  <si>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</si>
  <si>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</si>
  <si>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</si>
  <si>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</si>
  <si>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</si>
  <si>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</si>
  <si>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</si>
  <si>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</si>
  <si>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</si>
  <si>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</si>
  <si>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</si>
  <si>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</si>
  <si>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</si>
  <si>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</si>
  <si>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</si>
  <si>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</si>
  <si>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</si>
  <si>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</si>
  <si>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</si>
  <si>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</si>
  <si>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</si>
  <si>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</si>
  <si>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</si>
  <si>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</si>
  <si>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</si>
  <si>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</si>
  <si>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</si>
  <si>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</si>
  <si>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</si>
  <si>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</si>
  <si>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</si>
  <si>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</si>
  <si>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</si>
  <si>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</si>
  <si>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</si>
  <si>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</si>
  <si>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</si>
  <si>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</si>
  <si>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</si>
  <si>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</si>
  <si>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</si>
  <si>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</si>
  <si>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</si>
  <si>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</si>
  <si>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</si>
  <si>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</si>
  <si>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</si>
  <si>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</si>
  <si>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</si>
  <si>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</si>
  <si>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</si>
  <si>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</si>
  <si>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</si>
  <si>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</si>
  <si>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</si>
  <si>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</si>
  <si>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</si>
  <si>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</si>
  <si>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</si>
  <si>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</si>
  <si>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</si>
  <si>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</si>
  <si>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</si>
  <si>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</si>
  <si>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</si>
  <si>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</si>
  <si>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</si>
  <si>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</si>
  <si>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</si>
  <si>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</si>
  <si>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</si>
  <si>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</si>
  <si>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</si>
  <si>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</si>
  <si>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</si>
  <si>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</si>
  <si>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</si>
  <si>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</si>
  <si>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</si>
  <si>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</si>
  <si>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</si>
  <si>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</si>
  <si>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</si>
  <si>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</si>
  <si>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</si>
  <si>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</si>
  <si>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</si>
  <si>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</si>
  <si>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</si>
  <si>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</si>
  <si>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</si>
  <si>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</si>
  <si>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</si>
  <si>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</si>
  <si>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</si>
  <si>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</si>
  <si>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</si>
  <si>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</si>
  <si>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</si>
  <si>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</si>
  <si>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</si>
  <si>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</si>
  <si>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</si>
  <si>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</si>
  <si>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</si>
  <si>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</si>
  <si>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</si>
  <si>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</si>
  <si>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</si>
  <si>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</si>
  <si>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</si>
  <si>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</si>
  <si>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</si>
  <si>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</si>
  <si>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</si>
  <si>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</si>
  <si>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</si>
  <si>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</si>
  <si>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</si>
  <si>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</si>
  <si>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</si>
  <si>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</si>
  <si>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</si>
  <si>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</si>
  <si>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</si>
  <si>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</si>
  <si>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</si>
  <si>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</si>
  <si>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</si>
  <si>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</si>
  <si>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</si>
  <si>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</si>
  <si>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</si>
  <si>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</si>
  <si>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</si>
  <si>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</si>
  <si>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</si>
  <si>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</si>
  <si>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</si>
  <si>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</si>
  <si>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</si>
  <si>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</si>
  <si>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</si>
  <si>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</si>
  <si>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</si>
  <si>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</si>
  <si>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</si>
  <si>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</si>
  <si>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</si>
  <si>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</si>
  <si>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</si>
  <si>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</si>
  <si>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</si>
  <si>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</si>
  <si>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</si>
  <si>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</si>
  <si>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</si>
  <si>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</si>
  <si>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</si>
  <si>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</si>
  <si>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</si>
  <si>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</si>
  <si>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</si>
  <si>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</si>
  <si>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</si>
  <si>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</si>
  <si>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</si>
  <si>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</si>
  <si>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</si>
  <si>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</si>
  <si>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</si>
  <si>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</si>
  <si>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</si>
  <si>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</si>
  <si>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</si>
  <si>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</si>
  <si>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</si>
  <si>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</si>
  <si>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</si>
  <si>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</si>
  <si>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</si>
  <si>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</si>
  <si>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</si>
  <si>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</si>
  <si>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</si>
  <si>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</si>
  <si>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</si>
  <si>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</si>
  <si>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</si>
  <si>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</si>
  <si>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</si>
  <si>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</si>
  <si>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</si>
  <si>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</si>
  <si>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</si>
  <si>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</si>
  <si>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</si>
  <si>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</si>
  <si>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</si>
  <si>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</si>
  <si>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</si>
  <si>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</si>
  <si>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</si>
  <si>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</si>
  <si>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</si>
  <si>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</si>
  <si>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</si>
  <si>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</si>
  <si>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</si>
  <si>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</si>
  <si>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</si>
  <si>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</si>
  <si>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</si>
  <si>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</si>
  <si>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</si>
  <si>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</si>
  <si>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</si>
  <si>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</si>
  <si>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</si>
  <si>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</si>
  <si>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</si>
  <si>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</si>
  <si>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</si>
  <si>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</si>
  <si>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</si>
  <si>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</si>
  <si>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</si>
  <si>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</si>
  <si>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</si>
  <si>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</si>
  <si>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</si>
  <si>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</si>
  <si>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</si>
  <si>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</si>
  <si>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</si>
  <si>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</si>
  <si>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</si>
  <si>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</si>
  <si>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</si>
  <si>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</si>
  <si>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</si>
  <si>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</si>
  <si>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</si>
  <si>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</si>
  <si>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</si>
  <si>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</si>
  <si>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</si>
  <si>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</si>
  <si>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</si>
  <si>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</si>
  <si>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</si>
  <si>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</si>
  <si>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</si>
  <si>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</si>
  <si>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</si>
  <si>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</si>
  <si>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</si>
  <si>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</si>
  <si>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</si>
  <si>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</si>
  <si>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</si>
  <si>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</si>
  <si>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</si>
  <si>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</si>
  <si>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</si>
  <si>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</si>
  <si>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</si>
  <si>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</si>
  <si>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</si>
  <si>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</si>
  <si>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</si>
  <si>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</si>
  <si>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</si>
  <si>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</si>
  <si>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</si>
  <si>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</si>
  <si>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</si>
  <si>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</si>
  <si>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</si>
  <si>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</si>
  <si>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</si>
  <si>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</si>
  <si>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</si>
  <si>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</si>
  <si>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</si>
  <si>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</si>
  <si>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</si>
  <si>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</si>
  <si>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</si>
  <si>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</si>
  <si>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</si>
  <si>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</si>
  <si>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</si>
  <si>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</si>
  <si>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</si>
  <si>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</si>
  <si>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</si>
  <si>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</si>
  <si>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</si>
  <si>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</si>
  <si>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</si>
  <si>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</si>
  <si>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</si>
  <si>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</si>
  <si>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</si>
  <si>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</si>
  <si>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</si>
  <si>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</si>
  <si>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</si>
  <si>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</si>
  <si>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</si>
  <si>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</si>
  <si>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</si>
  <si>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</si>
  <si>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</si>
  <si>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</si>
  <si>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</si>
  <si>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</si>
  <si>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</si>
  <si>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</si>
  <si>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</si>
  <si>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</si>
  <si>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</si>
  <si>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</si>
  <si>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</si>
  <si>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</si>
  <si>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</si>
  <si>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</si>
  <si>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</si>
  <si>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</si>
  <si>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</si>
  <si>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</si>
  <si>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</si>
  <si>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</si>
  <si>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</si>
  <si>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</si>
  <si>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</si>
  <si>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</si>
  <si>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</si>
  <si>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</si>
  <si>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</si>
  <si>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</si>
  <si>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</si>
  <si>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</si>
  <si>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</si>
  <si>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</si>
  <si>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</si>
  <si>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</si>
  <si>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</si>
  <si>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</si>
  <si>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</si>
  <si>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</si>
  <si>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</si>
  <si>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</si>
  <si>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</si>
  <si>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</si>
  <si>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</si>
  <si>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</si>
  <si>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</si>
  <si>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</si>
  <si>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</si>
  <si>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</si>
  <si>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</si>
  <si>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</si>
  <si>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</si>
  <si>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</si>
  <si>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</si>
  <si>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</si>
  <si>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</si>
  <si>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</si>
  <si>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</si>
  <si>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</si>
  <si>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</si>
  <si>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</si>
  <si>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</si>
  <si>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</si>
  <si>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</si>
  <si>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</si>
  <si>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</si>
  <si>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</si>
  <si>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</si>
  <si>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</si>
  <si>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</si>
  <si>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</si>
  <si>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</si>
  <si>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</si>
  <si>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</si>
  <si>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</si>
  <si>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</si>
  <si>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</si>
  <si>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</si>
  <si>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</si>
  <si>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</si>
  <si>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</si>
  <si>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</si>
  <si>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</si>
  <si>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</si>
  <si>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</si>
  <si>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</si>
  <si>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</si>
  <si>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</si>
  <si>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</si>
  <si>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</si>
  <si>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</si>
  <si>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</si>
  <si>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</si>
  <si>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</si>
  <si>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</si>
  <si>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</si>
  <si>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</si>
  <si>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</si>
  <si>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</si>
  <si>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</si>
  <si>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</si>
  <si>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</si>
  <si>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</si>
  <si>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</si>
  <si>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</si>
  <si>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</si>
  <si>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</si>
  <si>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</si>
  <si>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</si>
  <si>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</si>
  <si>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</si>
  <si>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</si>
  <si>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</si>
  <si>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</si>
  <si>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</si>
  <si>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</si>
  <si>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</si>
  <si>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</si>
  <si>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</si>
  <si>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</si>
  <si>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</si>
  <si>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</si>
  <si>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</si>
  <si>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</si>
  <si>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</si>
  <si>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</si>
  <si>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</si>
  <si>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</si>
  <si>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</si>
  <si>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</si>
  <si>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</si>
  <si>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</si>
  <si>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</si>
  <si>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</si>
  <si>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</si>
  <si>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</si>
  <si>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</si>
  <si>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</si>
  <si>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</si>
  <si>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</si>
  <si>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</si>
  <si>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</si>
  <si>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</si>
  <si>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</si>
  <si>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</si>
  <si>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</si>
  <si>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</si>
  <si>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</si>
  <si>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</si>
  <si>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</si>
  <si>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</si>
  <si>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</si>
  <si>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</si>
  <si>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</si>
  <si>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</si>
  <si>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</si>
  <si>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</si>
  <si>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</si>
  <si>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</si>
  <si>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</si>
  <si>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</si>
  <si>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</si>
  <si>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</si>
  <si>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</si>
  <si>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</si>
  <si>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</si>
  <si>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</si>
  <si>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</si>
  <si>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</si>
  <si>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</si>
  <si>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</si>
  <si>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</si>
  <si>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</si>
  <si>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</si>
  <si>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</si>
  <si>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</si>
  <si>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</si>
  <si>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</si>
  <si>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</si>
  <si>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</si>
  <si>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</si>
  <si>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</si>
  <si>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</si>
  <si>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</si>
  <si>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</si>
  <si>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</si>
  <si>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</si>
  <si>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</si>
  <si>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</si>
  <si>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</si>
  <si>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</si>
  <si>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</si>
  <si>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</si>
  <si>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</si>
  <si>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</si>
  <si>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</si>
  <si>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</si>
  <si>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</si>
  <si>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</si>
  <si>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</si>
  <si>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</si>
  <si>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</si>
  <si>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</si>
  <si>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</si>
  <si>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</si>
  <si>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</si>
  <si>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</si>
  <si>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</si>
  <si>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</si>
  <si>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</si>
  <si>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</si>
  <si>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</si>
  <si>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</si>
  <si>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</si>
  <si>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</si>
  <si>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</si>
  <si>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</si>
  <si>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</si>
  <si>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</si>
  <si>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</si>
  <si>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</si>
  <si>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</si>
  <si>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</si>
  <si>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</si>
  <si>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</si>
  <si>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</si>
  <si>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</si>
  <si>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</si>
  <si>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</si>
  <si>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</si>
  <si>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</si>
  <si>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</si>
  <si>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</si>
  <si>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</si>
  <si>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</si>
  <si>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</si>
  <si>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</si>
  <si>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</si>
  <si>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</si>
  <si>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</si>
  <si>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</si>
  <si>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</si>
  <si>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</si>
  <si>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</si>
  <si>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</si>
  <si>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</si>
  <si>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</si>
  <si>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</si>
  <si>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</si>
  <si>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</si>
  <si>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</si>
  <si>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</si>
  <si>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</si>
  <si>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</si>
  <si>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</si>
  <si>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</si>
  <si>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</si>
  <si>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</si>
  <si>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</si>
  <si>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</si>
  <si>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</si>
  <si>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</si>
  <si>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</si>
  <si>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</si>
  <si>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</si>
  <si>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</si>
  <si>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</si>
  <si>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</si>
  <si>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</si>
  <si>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</si>
  <si>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</si>
  <si>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</si>
  <si>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</si>
  <si>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</si>
  <si>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</si>
  <si>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</si>
  <si>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</si>
  <si>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</si>
  <si>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</si>
  <si>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</si>
  <si>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</si>
  <si>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</si>
  <si>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</si>
  <si>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</si>
  <si>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</si>
  <si>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</si>
  <si>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</si>
  <si>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</si>
  <si>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</si>
  <si>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</si>
  <si>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</si>
  <si>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</si>
  <si>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</si>
  <si>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</si>
  <si>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</si>
  <si>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</si>
  <si>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</si>
  <si>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</si>
  <si>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</si>
  <si>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</si>
  <si>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</si>
  <si>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</si>
  <si>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</si>
  <si>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</si>
  <si>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</si>
  <si>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</si>
  <si>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</si>
  <si>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</si>
  <si>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</si>
  <si>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</si>
  <si>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</si>
  <si>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</si>
  <si>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</si>
  <si>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</si>
  <si>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</si>
  <si>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</si>
  <si>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</si>
  <si>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</si>
  <si>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</si>
  <si>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</si>
  <si>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</si>
  <si>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</si>
  <si>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</si>
  <si>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</si>
  <si>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</si>
  <si>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</si>
  <si>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</si>
  <si>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</si>
  <si>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</si>
  <si>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</si>
  <si>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</si>
  <si>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</si>
  <si>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</si>
  <si>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</si>
  <si>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</si>
  <si>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</si>
  <si>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</si>
  <si>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</si>
  <si>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</si>
  <si>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</si>
  <si>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</si>
  <si>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</si>
  <si>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</si>
  <si>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</si>
  <si>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</si>
  <si>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</si>
  <si>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</si>
  <si>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</si>
  <si>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</si>
  <si>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</si>
  <si>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</si>
  <si>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</si>
  <si>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</si>
  <si>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</si>
  <si>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</si>
  <si>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</si>
  <si>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</si>
  <si>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</si>
  <si>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</si>
  <si>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</si>
  <si>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</si>
  <si>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</si>
  <si>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</si>
  <si>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</si>
  <si>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</si>
  <si>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</si>
  <si>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</si>
  <si>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</si>
  <si>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</si>
  <si>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</si>
  <si>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</si>
  <si>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</si>
  <si>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</si>
  <si>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</si>
  <si>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</si>
  <si>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</si>
  <si>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</si>
  <si>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</si>
  <si>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</si>
  <si>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</si>
  <si>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</si>
  <si>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</si>
  <si>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</si>
  <si>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</si>
  <si>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</si>
  <si>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</si>
  <si>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</si>
  <si>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</si>
  <si>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</si>
  <si>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</si>
  <si>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</si>
  <si>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</si>
  <si>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</si>
  <si>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</si>
  <si>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</si>
  <si>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</si>
  <si>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</si>
  <si>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</si>
  <si>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</si>
  <si>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</si>
  <si>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</si>
  <si>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</si>
  <si>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</si>
  <si>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</si>
  <si>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</si>
  <si>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</si>
  <si>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</si>
  <si>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</si>
  <si>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</si>
  <si>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</si>
  <si>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</si>
  <si>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</si>
  <si>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</si>
  <si>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</si>
  <si>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</si>
  <si>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</si>
  <si>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</si>
  <si>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</si>
  <si>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</si>
  <si>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</si>
  <si>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</si>
  <si>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</si>
  <si>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</si>
  <si>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</si>
  <si>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</si>
  <si>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</si>
  <si>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</si>
  <si>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</si>
  <si>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</si>
  <si>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</si>
  <si>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</si>
  <si>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</si>
  <si>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</si>
  <si>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</si>
  <si>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</si>
  <si>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</si>
  <si>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</si>
  <si>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</si>
  <si>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</si>
  <si>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</si>
  <si>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</si>
  <si>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</si>
  <si>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</si>
  <si>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</si>
  <si>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</si>
  <si>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</si>
  <si>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</si>
  <si>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</si>
  <si>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</si>
  <si>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</si>
  <si>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</si>
  <si>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</si>
  <si>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</si>
  <si>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</si>
  <si>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</si>
  <si>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</si>
  <si>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</si>
  <si>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</si>
  <si>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</si>
  <si>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</si>
  <si>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</si>
  <si>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</si>
  <si>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</si>
  <si>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</si>
  <si>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</si>
  <si>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</si>
  <si>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</si>
  <si>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</si>
  <si>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</si>
  <si>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</si>
  <si>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</si>
  <si>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</si>
  <si>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</si>
  <si>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</si>
  <si>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</si>
  <si>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</si>
  <si>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</si>
  <si>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</si>
  <si>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</si>
  <si>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</si>
  <si>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</si>
  <si>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</si>
  <si>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</si>
  <si>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</si>
  <si>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</si>
  <si>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</si>
  <si>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</si>
  <si>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</si>
  <si>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</si>
  <si>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</si>
  <si>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</si>
  <si>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</si>
  <si>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</si>
  <si>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</si>
  <si>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</si>
  <si>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</si>
  <si>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</si>
  <si>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</si>
  <si>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</si>
  <si>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</si>
  <si>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</si>
  <si>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</si>
  <si>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</si>
  <si>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</si>
  <si>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</si>
  <si>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</si>
  <si>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</si>
  <si>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</si>
  <si>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</si>
  <si>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</si>
  <si>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</si>
  <si>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</si>
  <si>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</si>
  <si>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</si>
  <si>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</si>
  <si>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</si>
  <si>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</si>
  <si>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</si>
  <si>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</si>
  <si>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</si>
  <si>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</si>
  <si>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</si>
  <si>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</si>
  <si>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</si>
  <si>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</si>
  <si>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</si>
  <si>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</si>
  <si>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</si>
  <si>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</si>
  <si>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</si>
  <si>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</si>
  <si>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</si>
  <si>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</si>
  <si>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</si>
  <si>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</si>
  <si>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</si>
  <si>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</si>
  <si>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</si>
  <si>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</si>
  <si>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</si>
  <si>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</si>
  <si>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</si>
  <si>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</si>
  <si>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</si>
  <si>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</si>
  <si>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</si>
  <si>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</si>
  <si>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</si>
  <si>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</si>
  <si>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</si>
  <si>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</si>
  <si>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</si>
  <si>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</si>
  <si>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</si>
  <si>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</si>
  <si>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</si>
  <si>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</si>
  <si>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</si>
  <si>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</si>
  <si>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</si>
  <si>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</si>
  <si>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</si>
  <si>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</si>
  <si>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</si>
  <si>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</si>
  <si>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</si>
  <si>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</si>
  <si>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</si>
  <si>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</si>
  <si>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</si>
  <si>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</si>
  <si>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</si>
  <si>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</si>
  <si>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</si>
  <si>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</si>
  <si>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</si>
  <si>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</si>
  <si>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</si>
  <si>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</si>
  <si>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</si>
  <si>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</si>
  <si>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</si>
  <si>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</si>
  <si>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</si>
  <si>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</si>
  <si>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</si>
  <si>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</si>
  <si>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</si>
  <si>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</si>
  <si>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</si>
  <si>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</si>
  <si>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</si>
  <si>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</si>
  <si>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</si>
  <si>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</si>
  <si>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</si>
  <si>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</si>
  <si>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</si>
  <si>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</si>
  <si>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</si>
  <si>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</si>
  <si>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</si>
  <si>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</si>
  <si>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</si>
  <si>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</si>
  <si>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</si>
  <si>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</si>
  <si>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</si>
  <si>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</si>
  <si>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</si>
  <si>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</si>
  <si>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</si>
  <si>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</si>
  <si>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</si>
  <si>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</si>
  <si>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</si>
  <si>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</si>
  <si>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</si>
  <si>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</si>
  <si>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</si>
  <si>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</si>
  <si>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</si>
  <si>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</si>
  <si>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</si>
  <si>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</si>
  <si>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</si>
  <si>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</si>
  <si>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</si>
  <si>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</si>
  <si>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</si>
  <si>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</si>
  <si>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</si>
  <si>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</si>
  <si>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</si>
  <si>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</si>
  <si>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</si>
  <si>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</si>
  <si>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</si>
  <si>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</si>
  <si>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</si>
  <si>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</si>
  <si>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</si>
  <si>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</si>
  <si>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</si>
  <si>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</si>
  <si>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</si>
  <si>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</si>
  <si>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</si>
  <si>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</si>
  <si>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</si>
  <si>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</si>
  <si>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</si>
  <si>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</si>
  <si>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</si>
  <si>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</si>
  <si>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</si>
  <si>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</si>
  <si>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</si>
  <si>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</si>
  <si>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</si>
  <si>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</si>
  <si>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</si>
  <si>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</si>
  <si>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</si>
  <si>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</si>
  <si>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</si>
  <si>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</si>
  <si>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</si>
  <si>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</si>
  <si>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</si>
  <si>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</si>
  <si>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</si>
  <si>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</si>
  <si>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</si>
  <si>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</si>
  <si>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</si>
  <si>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</si>
  <si>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</si>
  <si>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</si>
  <si>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</si>
  <si>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</si>
  <si>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</si>
  <si>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</si>
  <si>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</si>
  <si>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</si>
  <si>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</si>
  <si>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</si>
  <si>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</si>
  <si>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</si>
  <si>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</si>
  <si>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</si>
  <si>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</si>
  <si>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</si>
  <si>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</si>
  <si>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</si>
  <si>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</si>
  <si>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</si>
  <si>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</si>
  <si>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</si>
  <si>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</si>
  <si>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</si>
  <si>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</si>
  <si>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</si>
  <si>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</si>
  <si>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</si>
  <si>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</si>
  <si>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</si>
  <si>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</si>
  <si>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</si>
  <si>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</si>
  <si>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</si>
  <si>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</si>
  <si>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</si>
  <si>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</si>
  <si>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</si>
  <si>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</si>
  <si>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</si>
  <si>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</si>
  <si>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</si>
  <si>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</si>
  <si>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</si>
  <si>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</si>
  <si>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</si>
  <si>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</si>
  <si>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</si>
  <si>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</si>
  <si>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</si>
  <si>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</si>
  <si>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</si>
  <si>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</si>
  <si>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</si>
  <si>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</si>
  <si>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</si>
  <si>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</si>
  <si>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</si>
  <si>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</si>
  <si>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</si>
  <si>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</si>
  <si>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</si>
  <si>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</si>
  <si>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</si>
  <si>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</si>
  <si>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</si>
  <si>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</si>
  <si>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</si>
  <si>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</si>
  <si>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</si>
  <si>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</si>
  <si>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</si>
  <si>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</si>
  <si>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</si>
  <si>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</si>
  <si>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</si>
  <si>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</si>
  <si>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</si>
  <si>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</si>
  <si>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</si>
  <si>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</si>
  <si>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</si>
  <si>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</si>
  <si>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</si>
  <si>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</si>
  <si>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</si>
  <si>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</si>
  <si>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</si>
  <si>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</si>
  <si>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</si>
  <si>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</si>
  <si>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</si>
  <si>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</si>
  <si>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</si>
  <si>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</si>
  <si>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</si>
  <si>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</si>
  <si>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</si>
  <si>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</si>
  <si>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</si>
  <si>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</si>
  <si>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</si>
  <si>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</si>
  <si>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</si>
  <si>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</si>
  <si>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</si>
  <si>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</si>
  <si>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</si>
  <si>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</si>
  <si>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</si>
  <si>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</si>
  <si>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</si>
  <si>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</si>
  <si>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</si>
  <si>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</si>
  <si>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</si>
  <si>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</si>
  <si>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</si>
  <si>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</si>
  <si>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</si>
  <si>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</si>
  <si>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</si>
  <si>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</si>
  <si>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</si>
  <si>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</si>
  <si>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</si>
  <si>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</si>
  <si>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</si>
  <si>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</si>
  <si>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</si>
  <si>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</si>
  <si>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</si>
  <si>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</si>
  <si>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</si>
  <si>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</si>
  <si>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</si>
  <si>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</si>
  <si>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</si>
  <si>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</si>
  <si>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</si>
  <si>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</si>
  <si>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</si>
  <si>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</si>
  <si>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</si>
  <si>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</si>
  <si>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</si>
  <si>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</si>
  <si>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</si>
  <si>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</si>
  <si>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</si>
  <si>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</si>
  <si>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</si>
  <si>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</si>
  <si>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</si>
  <si>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</si>
  <si>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</si>
  <si>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</si>
  <si>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</si>
  <si>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</si>
  <si>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</si>
  <si>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</si>
  <si>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</si>
  <si>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</si>
  <si>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</si>
  <si>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</si>
  <si>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</si>
  <si>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</si>
  <si>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</si>
  <si>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</si>
  <si>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</si>
  <si>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</si>
  <si>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</si>
  <si>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</si>
  <si>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</si>
  <si>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</si>
  <si>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</si>
  <si>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</si>
  <si>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</si>
  <si>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</si>
  <si>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</si>
  <si>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</si>
  <si>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</si>
  <si>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</si>
  <si>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</si>
  <si>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</si>
  <si>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</si>
  <si>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</si>
  <si>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</si>
  <si>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</si>
  <si>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</si>
  <si>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</si>
  <si>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</si>
  <si>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</si>
  <si>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</si>
  <si>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</si>
  <si>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</si>
  <si>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</si>
  <si>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</si>
  <si>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</si>
  <si>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</si>
  <si>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</si>
  <si>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</si>
  <si>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</si>
  <si>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</si>
  <si>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</si>
  <si>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</si>
  <si>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</si>
  <si>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</si>
  <si>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</si>
  <si>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</si>
  <si>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</si>
  <si>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</si>
  <si>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</si>
  <si>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</si>
  <si>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</si>
  <si>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</si>
  <si>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</si>
  <si>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</si>
  <si>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</si>
  <si>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</si>
  <si>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</si>
  <si>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</si>
  <si>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</si>
  <si>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</si>
  <si>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</si>
  <si>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</si>
  <si>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</si>
  <si>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</si>
  <si>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</si>
  <si>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</si>
  <si>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</si>
  <si>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</si>
  <si>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</si>
  <si>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</si>
  <si>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</si>
  <si>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</si>
  <si>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</si>
  <si>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</si>
  <si>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</si>
  <si>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</si>
  <si>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</si>
  <si>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</si>
  <si>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</si>
  <si>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</si>
  <si>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</si>
  <si>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</si>
  <si>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</si>
  <si>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</si>
  <si>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</si>
  <si>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</si>
  <si>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</si>
  <si>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</si>
  <si>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</si>
  <si>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</si>
  <si>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</si>
  <si>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</si>
  <si>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</si>
  <si>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</si>
  <si>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</si>
  <si>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</si>
  <si>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</si>
  <si>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</si>
  <si>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</si>
  <si>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</si>
  <si>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</si>
  <si>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</si>
  <si>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</si>
  <si>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</si>
  <si>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</si>
  <si>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</si>
  <si>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</si>
  <si>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</si>
  <si>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</si>
  <si>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</si>
  <si>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</si>
  <si>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</si>
  <si>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</si>
  <si>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</si>
  <si>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</si>
  <si>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</si>
  <si>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</si>
  <si>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</si>
  <si>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</si>
  <si>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</si>
  <si>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</si>
  <si>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</si>
  <si>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</si>
  <si>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</si>
  <si>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</si>
  <si>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</si>
  <si>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</si>
  <si>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</si>
  <si>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</si>
  <si>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</si>
  <si>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</si>
  <si>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</si>
  <si>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</si>
  <si>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</si>
  <si>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</si>
  <si>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</si>
  <si>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</si>
  <si>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</si>
  <si>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</si>
  <si>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</si>
  <si>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</si>
  <si>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</si>
  <si>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</si>
  <si>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</si>
  <si>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</si>
  <si>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</si>
  <si>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</si>
  <si>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</si>
  <si>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</si>
  <si>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</si>
  <si>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</si>
  <si>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</si>
  <si>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</si>
  <si>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</si>
  <si>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</si>
  <si>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</si>
  <si>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</si>
  <si>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</si>
  <si>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</si>
  <si>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</si>
  <si>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</si>
  <si>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</si>
  <si>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</si>
  <si>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</si>
  <si>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</si>
  <si>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</si>
  <si>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</si>
  <si>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</si>
  <si>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</si>
  <si>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</si>
  <si>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</si>
  <si>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</si>
  <si>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</si>
  <si>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</si>
  <si>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</si>
  <si>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</si>
  <si>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</si>
  <si>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</si>
  <si>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</si>
  <si>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</si>
  <si>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</si>
  <si>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</si>
  <si>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</si>
  <si>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</si>
  <si>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</si>
  <si>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</si>
  <si>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</si>
  <si>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</si>
  <si>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</si>
  <si>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</si>
  <si>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</si>
  <si>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</si>
  <si>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</si>
  <si>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</si>
  <si>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</si>
  <si>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</si>
  <si>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</si>
  <si>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</si>
  <si>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</si>
  <si>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</si>
  <si>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</si>
  <si>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</si>
  <si>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</si>
  <si>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</si>
  <si>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</si>
  <si>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</si>
  <si>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</si>
  <si>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</si>
  <si>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</si>
  <si>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</si>
  <si>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</si>
  <si>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</si>
  <si>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</si>
  <si>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</si>
  <si>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</si>
  <si>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</si>
  <si>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</si>
  <si>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</si>
  <si>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</si>
  <si>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</si>
  <si>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</si>
  <si>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</si>
  <si>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</si>
  <si>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</si>
  <si>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</si>
  <si>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</si>
  <si>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</si>
  <si>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</si>
  <si>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</si>
  <si>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</si>
  <si>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</si>
  <si>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</si>
  <si>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</si>
  <si>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</si>
  <si>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</si>
  <si>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</si>
  <si>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</si>
  <si>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</si>
  <si>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</si>
  <si>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</si>
  <si>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</si>
  <si>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</si>
  <si>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</si>
  <si>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</si>
  <si>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</si>
  <si>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</si>
  <si>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</si>
  <si>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</si>
  <si>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</si>
  <si>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</si>
  <si>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</si>
  <si>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</si>
  <si>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</si>
  <si>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</si>
  <si>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</si>
  <si>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</si>
  <si>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</si>
  <si>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</si>
  <si>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</si>
  <si>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</si>
  <si>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</si>
  <si>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</si>
  <si>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</si>
  <si>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</si>
  <si>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</si>
  <si>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</si>
  <si>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</si>
  <si>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</si>
  <si>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</si>
  <si>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</si>
  <si>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</si>
  <si>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</si>
  <si>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</si>
  <si>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</si>
  <si>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</si>
  <si>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</si>
  <si>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</si>
  <si>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</si>
  <si>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</si>
  <si>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</si>
  <si>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</si>
  <si>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</si>
  <si>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</si>
  <si>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</si>
  <si>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</si>
  <si>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</si>
  <si>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</si>
  <si>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</si>
  <si>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</si>
  <si>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</si>
  <si>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</si>
  <si>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</si>
  <si>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</si>
  <si>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</si>
  <si>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</si>
  <si>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</si>
  <si>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</si>
  <si>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</si>
  <si>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</si>
  <si>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</si>
  <si>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</si>
  <si>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</si>
  <si>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</si>
  <si>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</si>
  <si>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</si>
  <si>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</si>
  <si>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</si>
  <si>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</si>
  <si>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</si>
  <si>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</si>
  <si>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</si>
  <si>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</si>
  <si>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</si>
  <si>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</si>
  <si>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</si>
  <si>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</si>
  <si>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</si>
  <si>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</si>
  <si>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</si>
  <si>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</si>
  <si>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</si>
  <si>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</si>
  <si>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</si>
  <si>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</si>
  <si>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</si>
  <si>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</si>
  <si>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</si>
  <si>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</si>
  <si>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</si>
  <si>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</si>
  <si>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</si>
  <si>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</si>
  <si>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</si>
  <si>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</si>
  <si>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</si>
  <si>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</si>
  <si>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</si>
  <si>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</si>
  <si>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</si>
  <si>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</si>
  <si>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</si>
  <si>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</si>
  <si>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</si>
  <si>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</si>
  <si>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</si>
  <si>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</si>
  <si>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</si>
  <si>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</si>
  <si>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</si>
  <si>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</si>
  <si>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</si>
  <si>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</si>
  <si>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</si>
  <si>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</si>
  <si>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</si>
  <si>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</si>
  <si>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</si>
  <si>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</si>
  <si>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</si>
  <si>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</si>
  <si>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</si>
  <si>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</si>
  <si>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</si>
  <si>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</si>
  <si>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</si>
  <si>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</si>
  <si>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</si>
  <si>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</si>
  <si>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</si>
  <si>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</si>
  <si>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</si>
  <si>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</si>
  <si>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</si>
  <si>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</si>
  <si>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</si>
  <si>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</si>
  <si>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</si>
  <si>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</si>
  <si>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</si>
  <si>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</si>
  <si>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</si>
  <si>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</si>
  <si>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</si>
  <si>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</si>
  <si>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</si>
  <si>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</si>
  <si>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</si>
  <si>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</si>
  <si>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</si>
  <si>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</si>
  <si>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</si>
  <si>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</si>
  <si>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</si>
  <si>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</si>
  <si>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</si>
  <si>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</si>
  <si>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</si>
  <si>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</si>
  <si>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</si>
  <si>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</si>
  <si>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</si>
  <si>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</si>
  <si>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</si>
  <si>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</si>
  <si>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</si>
  <si>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</si>
  <si>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</si>
  <si>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</si>
  <si>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</si>
  <si>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</si>
  <si>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</si>
  <si>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</si>
  <si>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</si>
  <si>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</si>
  <si>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</si>
  <si>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</si>
  <si>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</si>
  <si>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</si>
  <si>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</si>
  <si>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</si>
  <si>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</si>
  <si>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</si>
  <si>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</si>
  <si>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</si>
  <si>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</si>
  <si>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</si>
  <si>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</si>
  <si>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</si>
  <si>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</si>
  <si>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</si>
  <si>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</si>
  <si>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</si>
  <si>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</si>
  <si>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</si>
  <si>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</si>
  <si>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</si>
  <si>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</si>
  <si>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</si>
  <si>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</si>
  <si>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</si>
  <si>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</si>
  <si>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</si>
  <si>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</si>
  <si>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</si>
  <si>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</si>
  <si>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</si>
  <si>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</si>
  <si>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</si>
  <si>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</si>
  <si>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</si>
  <si>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</si>
  <si>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</si>
  <si>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</si>
  <si>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</si>
  <si>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</si>
  <si>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</si>
  <si>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</si>
  <si>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</si>
  <si>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</si>
  <si>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</si>
  <si>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</si>
  <si>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</si>
  <si>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</si>
  <si>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</si>
  <si>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</si>
  <si>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</si>
  <si>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</si>
  <si>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</si>
  <si>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</si>
  <si>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</si>
  <si>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</si>
  <si>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</si>
  <si>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</si>
  <si>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</si>
  <si>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</si>
  <si>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</si>
  <si>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</si>
  <si>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</si>
  <si>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</si>
  <si>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</si>
  <si>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</si>
  <si>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</si>
  <si>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</si>
  <si>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</si>
  <si>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</si>
  <si>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</si>
  <si>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</si>
  <si>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</si>
  <si>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</si>
  <si>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</si>
  <si>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</si>
  <si>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</si>
  <si>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</si>
  <si>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</si>
  <si>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</si>
  <si>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</si>
  <si>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</si>
  <si>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</si>
  <si>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</si>
  <si>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</si>
  <si>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</si>
  <si>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</si>
  <si>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</si>
  <si>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</si>
  <si>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</si>
  <si>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</si>
  <si>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</si>
  <si>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</si>
  <si>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</si>
  <si>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</si>
  <si>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</si>
  <si>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</si>
  <si>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</si>
  <si>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</si>
  <si>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</si>
  <si>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</si>
  <si>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</si>
  <si>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</si>
  <si>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</si>
  <si>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</si>
  <si>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</si>
  <si>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</si>
  <si>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</si>
  <si>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</si>
  <si>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</si>
  <si>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</si>
  <si>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</si>
  <si>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</si>
  <si>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</si>
  <si>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</si>
  <si>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</si>
  <si>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</si>
  <si>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</si>
  <si>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</si>
  <si>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</si>
  <si>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</si>
  <si>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</si>
  <si>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</si>
  <si>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</si>
  <si>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</si>
  <si>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</si>
  <si>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</si>
  <si>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</si>
  <si>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</si>
  <si>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</si>
  <si>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</si>
  <si>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</si>
  <si>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</si>
  <si>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</si>
  <si>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</si>
  <si>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</si>
  <si>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</si>
  <si>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</si>
  <si>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</si>
  <si>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</si>
  <si>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</si>
  <si>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</si>
  <si>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</si>
  <si>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</si>
  <si>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</si>
  <si>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</si>
  <si>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</si>
  <si>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</si>
  <si>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</si>
  <si>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</si>
  <si>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</si>
  <si>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</si>
  <si>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</si>
  <si>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</si>
  <si>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</si>
  <si>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</si>
  <si>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</si>
  <si>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</si>
  <si>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</si>
  <si>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</si>
  <si>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</si>
  <si>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</si>
  <si>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</si>
  <si>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</si>
  <si>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</si>
  <si>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</si>
  <si>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</si>
  <si>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</si>
  <si>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</si>
  <si>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</si>
  <si>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</si>
  <si>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</si>
  <si>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</si>
  <si>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</si>
  <si>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</si>
  <si>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</si>
  <si>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</si>
  <si>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</si>
  <si>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</si>
  <si>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</si>
  <si>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</si>
  <si>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</si>
  <si>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</si>
  <si>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</si>
  <si>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</si>
  <si>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</si>
  <si>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</si>
  <si>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</si>
  <si>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</si>
  <si>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</si>
  <si>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</si>
  <si>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</si>
  <si>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</si>
  <si>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</si>
  <si>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</si>
  <si>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</si>
  <si>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</si>
  <si>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</si>
  <si>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</si>
  <si>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</si>
  <si>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</si>
  <si>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</si>
  <si>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</si>
  <si>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</si>
  <si>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</si>
  <si>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</si>
  <si>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</si>
  <si>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</si>
  <si>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</si>
  <si>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</si>
  <si>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</si>
  <si>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</si>
  <si>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</si>
  <si>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</si>
  <si>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</si>
  <si>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</si>
  <si>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</si>
  <si>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</si>
  <si>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</si>
  <si>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</si>
  <si>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</si>
  <si>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</si>
  <si>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</si>
  <si>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</si>
  <si>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</si>
  <si>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</si>
  <si>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</si>
  <si>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</si>
  <si>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</si>
  <si>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</si>
  <si>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</si>
  <si>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</si>
  <si>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</si>
  <si>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</si>
  <si>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</si>
  <si>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</si>
  <si>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</si>
  <si>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</si>
  <si>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</si>
  <si>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</si>
  <si>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</si>
  <si>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</si>
  <si>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</si>
  <si>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</si>
  <si>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</si>
  <si>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</si>
  <si>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</si>
  <si>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</si>
  <si>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</si>
  <si>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</si>
  <si>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</si>
  <si>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</si>
  <si>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</si>
  <si>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</si>
  <si>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</si>
  <si>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</si>
  <si>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</si>
  <si>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</si>
  <si>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</si>
  <si>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</si>
  <si>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</si>
  <si>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</si>
  <si>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</si>
  <si>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</si>
  <si>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</si>
  <si>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</si>
  <si>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</si>
  <si>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</si>
  <si>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</si>
  <si>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</si>
  <si>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</si>
  <si>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</si>
  <si>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</si>
  <si>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</si>
  <si>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</si>
  <si>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</si>
  <si>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</si>
  <si>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</si>
  <si>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</si>
  <si>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</si>
  <si>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</si>
  <si>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</si>
  <si>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</si>
  <si>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</si>
  <si>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</si>
  <si>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</si>
  <si>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</si>
  <si>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</si>
  <si>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</si>
  <si>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</si>
  <si>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</si>
  <si>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</si>
  <si>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</si>
  <si>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</si>
  <si>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</si>
  <si>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</si>
  <si>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</si>
  <si>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</si>
  <si>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</si>
  <si>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</si>
  <si>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</si>
  <si>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</si>
  <si>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</si>
  <si>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</si>
  <si>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</si>
  <si>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</si>
  <si>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</si>
  <si>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</si>
  <si>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</si>
  <si>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</si>
  <si>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</si>
  <si>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</si>
  <si>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</si>
  <si>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</si>
  <si>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</si>
  <si>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</si>
  <si>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</si>
  <si>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</si>
  <si>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</si>
  <si>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</si>
  <si>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</si>
  <si>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</si>
  <si>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</si>
  <si>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</si>
  <si>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</si>
  <si>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</si>
  <si>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</si>
  <si>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</si>
  <si>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</si>
  <si>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</si>
  <si>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</si>
  <si>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</si>
  <si>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</si>
  <si>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</si>
  <si>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</si>
  <si>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</si>
  <si>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</si>
  <si>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</si>
  <si>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</si>
  <si>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</si>
  <si>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</si>
  <si>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</si>
  <si>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</si>
  <si>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</si>
  <si>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</si>
  <si>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</si>
  <si>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</si>
  <si>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</si>
  <si>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</si>
  <si>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</si>
  <si>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</si>
  <si>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</si>
  <si>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</si>
  <si>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</si>
  <si>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</si>
  <si>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</si>
  <si>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</si>
  <si>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</si>
  <si>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</si>
  <si>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</si>
  <si>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</si>
  <si>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</si>
  <si>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</si>
  <si>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</si>
  <si>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</si>
  <si>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</si>
  <si>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</si>
  <si>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</si>
  <si>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</si>
  <si>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</si>
  <si>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</si>
  <si>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</si>
  <si>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</si>
  <si>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</si>
  <si>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</si>
  <si>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</si>
  <si>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</si>
  <si>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</si>
  <si>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</si>
  <si>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</si>
  <si>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</si>
  <si>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</si>
  <si>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</si>
  <si>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</si>
  <si>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</si>
  <si>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</si>
  <si>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</si>
  <si>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</si>
  <si>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</si>
  <si>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</si>
  <si>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</si>
  <si>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</si>
  <si>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</si>
  <si>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</si>
  <si>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</si>
  <si>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</si>
  <si>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</si>
  <si>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</si>
  <si>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</si>
  <si>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</si>
  <si>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</si>
  <si>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</si>
  <si>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</si>
  <si>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</si>
  <si>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</si>
  <si>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</si>
  <si>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</si>
  <si>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</si>
  <si>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</si>
  <si>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</si>
  <si>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</si>
  <si>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</si>
  <si>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</si>
  <si>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</si>
  <si>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</si>
  <si>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</si>
  <si>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</si>
  <si>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</si>
  <si>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</si>
  <si>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</si>
  <si>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</si>
  <si>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</si>
  <si>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</si>
  <si>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</si>
  <si>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</si>
  <si>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</si>
  <si>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</si>
  <si>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</si>
  <si>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</si>
  <si>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</si>
  <si>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</si>
  <si>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</si>
  <si>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</si>
  <si>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</si>
  <si>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</si>
  <si>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</si>
  <si>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</si>
  <si>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</si>
  <si>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</si>
  <si>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</si>
  <si>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</si>
  <si>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</si>
  <si>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</si>
  <si>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</si>
  <si>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</si>
  <si>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</si>
  <si>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</si>
  <si>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</si>
  <si>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</si>
  <si>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</si>
  <si>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</si>
  <si>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</si>
  <si>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</si>
  <si>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</si>
  <si>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</si>
  <si>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</si>
  <si>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</si>
  <si>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</si>
  <si>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</si>
  <si>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</si>
  <si>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</si>
  <si>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</si>
  <si>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</si>
  <si>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</si>
  <si>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</si>
  <si>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</si>
  <si>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</si>
  <si>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</si>
  <si>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</si>
  <si>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</si>
  <si>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</si>
  <si>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</si>
  <si>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</si>
  <si>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</si>
  <si>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</si>
  <si>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</si>
  <si>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</si>
  <si>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</si>
  <si>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</si>
  <si>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</si>
  <si>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</si>
  <si>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</si>
  <si>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</si>
  <si>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</si>
  <si>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</si>
  <si>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</si>
  <si>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</si>
  <si>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</si>
  <si>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</si>
  <si>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</si>
  <si>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</si>
  <si>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</si>
  <si>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</si>
  <si>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</si>
  <si>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</si>
  <si>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</si>
  <si>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</si>
  <si>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</si>
  <si>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</si>
  <si>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</si>
  <si>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</si>
  <si>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</si>
  <si>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</si>
  <si>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</si>
  <si>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</si>
  <si>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</si>
  <si>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</si>
  <si>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</si>
  <si>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</si>
  <si>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</si>
  <si>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</si>
  <si>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</si>
  <si>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</si>
  <si>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</si>
  <si>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</si>
  <si>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</si>
  <si>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</si>
  <si>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</si>
  <si>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</si>
  <si>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</si>
  <si>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</si>
  <si>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</si>
  <si>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</si>
  <si>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</si>
  <si>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</si>
  <si>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</si>
  <si>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</si>
  <si>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</si>
  <si>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</si>
  <si>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</si>
  <si>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</si>
  <si>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</si>
  <si>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</si>
  <si>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</si>
  <si>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</si>
  <si>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</si>
  <si>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</si>
  <si>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</si>
  <si>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</si>
  <si>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</si>
  <si>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</si>
  <si>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</si>
  <si>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</si>
  <si>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</si>
  <si>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</si>
  <si>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</si>
  <si>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</si>
  <si>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</si>
  <si>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</si>
  <si>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</si>
  <si>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</si>
  <si>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</si>
  <si>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</si>
  <si>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</si>
  <si>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</si>
  <si>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</si>
  <si>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</si>
  <si>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</si>
  <si>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</si>
  <si>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</si>
  <si>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</si>
  <si>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</si>
  <si>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</si>
  <si>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</si>
  <si>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</si>
  <si>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</si>
  <si>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</si>
  <si>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</si>
  <si>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</si>
  <si>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</si>
  <si>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</si>
  <si>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</si>
  <si>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</si>
  <si>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</si>
  <si>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</si>
  <si>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</si>
  <si>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</si>
  <si>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</si>
  <si>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</si>
  <si>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</si>
  <si>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</si>
  <si>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</si>
  <si>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</si>
  <si>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</si>
  <si>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</si>
  <si>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</si>
  <si>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</si>
  <si>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</si>
  <si>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</si>
  <si>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</si>
  <si>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</si>
  <si>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</si>
  <si>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</si>
  <si>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</si>
  <si>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</si>
  <si>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</si>
  <si>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</si>
  <si>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</si>
  <si>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</si>
  <si>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</si>
  <si>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</si>
  <si>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</si>
  <si>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</si>
  <si>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</si>
  <si>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</si>
  <si>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</si>
  <si>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</si>
  <si>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</si>
  <si>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</si>
  <si>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</si>
  <si>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</si>
  <si>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</si>
  <si>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</si>
  <si>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</si>
  <si>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</si>
  <si>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</si>
  <si>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</si>
  <si>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</si>
  <si>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</si>
  <si>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</si>
  <si>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</si>
  <si>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</si>
  <si>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</si>
  <si>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</si>
  <si>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</si>
  <si>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</si>
  <si>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</si>
  <si>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</si>
  <si>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</si>
  <si>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</si>
  <si>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</si>
  <si>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</si>
  <si>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</si>
  <si>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</si>
  <si>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</si>
  <si>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</si>
  <si>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</si>
  <si>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</si>
  <si>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</si>
  <si>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</si>
  <si>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</si>
  <si>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</si>
  <si>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</si>
  <si>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</si>
  <si>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</si>
  <si>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</si>
  <si>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</si>
  <si>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</si>
  <si>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</si>
  <si>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</si>
  <si>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</si>
  <si>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</si>
  <si>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</si>
  <si>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</si>
  <si>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</si>
  <si>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</si>
  <si>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</si>
  <si>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</si>
  <si>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</si>
  <si>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</si>
  <si>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</si>
  <si>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</si>
  <si>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</si>
  <si>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</si>
  <si>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</si>
  <si>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</si>
  <si>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</si>
  <si>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</si>
  <si>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</si>
  <si>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</si>
  <si>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</si>
  <si>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</si>
  <si>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</si>
  <si>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</si>
  <si>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</si>
  <si>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</si>
  <si>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</si>
  <si>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</si>
  <si>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</si>
  <si>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</si>
  <si>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</si>
  <si>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</si>
  <si>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</si>
  <si>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</si>
  <si>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</si>
  <si>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</si>
  <si>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</si>
  <si>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</si>
  <si>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</si>
  <si>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</si>
  <si>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</si>
  <si>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</si>
  <si>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</si>
  <si>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</si>
  <si>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</si>
  <si>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</si>
  <si>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</si>
  <si>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</si>
  <si>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</si>
  <si>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</si>
  <si>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</si>
  <si>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</si>
  <si>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</si>
  <si>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</si>
  <si>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</si>
  <si>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</si>
  <si>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</si>
  <si>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</si>
  <si>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</si>
  <si>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</si>
  <si>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</si>
  <si>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</si>
  <si>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</si>
  <si>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</si>
  <si>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</si>
  <si>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</si>
  <si>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</si>
  <si>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</si>
  <si>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</si>
  <si>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</si>
  <si>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</si>
  <si>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</si>
  <si>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</si>
  <si>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</si>
  <si>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</si>
  <si>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</si>
  <si>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</si>
  <si>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</si>
  <si>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</si>
  <si>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</si>
  <si>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</si>
  <si>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</si>
  <si>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</si>
  <si>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</si>
  <si>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</si>
  <si>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</si>
  <si>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</si>
  <si>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</si>
  <si>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</si>
  <si>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</si>
  <si>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</si>
  <si>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</si>
  <si>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</si>
  <si>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</si>
  <si>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</si>
  <si>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</si>
  <si>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</si>
  <si>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</si>
  <si>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</si>
  <si>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</si>
  <si>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</si>
  <si>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</si>
  <si>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</si>
  <si>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</si>
  <si>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</si>
  <si>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</si>
  <si>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</si>
  <si>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</si>
  <si>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</si>
  <si>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</si>
  <si>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</si>
  <si>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</si>
  <si>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</si>
  <si>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</si>
  <si>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</si>
  <si>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</si>
  <si>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</si>
  <si>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</si>
  <si>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</si>
  <si>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</si>
  <si>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</si>
  <si>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</si>
  <si>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</si>
  <si>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</si>
  <si>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</si>
  <si>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</si>
  <si>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</si>
  <si>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</si>
  <si>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</si>
  <si>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</si>
  <si>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</si>
  <si>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</si>
  <si>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</si>
  <si>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</si>
  <si>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</si>
  <si>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</si>
  <si>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</si>
  <si>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</si>
  <si>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</si>
  <si>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</si>
  <si>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</si>
  <si>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</si>
  <si>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</si>
  <si>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</si>
  <si>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</si>
  <si>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</si>
  <si>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</si>
  <si>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</si>
  <si>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</si>
  <si>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</si>
  <si>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</si>
  <si>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</si>
  <si>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</si>
  <si>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</si>
  <si>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</si>
  <si>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</si>
  <si>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</si>
  <si>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</si>
  <si>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</si>
  <si>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</si>
  <si>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</si>
  <si>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</si>
  <si>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</si>
  <si>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</si>
  <si>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</si>
  <si>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</si>
  <si>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</si>
  <si>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</si>
  <si>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</si>
  <si>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</si>
  <si>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</si>
  <si>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</si>
  <si>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</si>
  <si>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</si>
  <si>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</si>
  <si>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</si>
  <si>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</si>
  <si>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</si>
  <si>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</si>
  <si>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</si>
  <si>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</si>
  <si>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</si>
  <si>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</si>
  <si>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</si>
  <si>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</si>
  <si>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</si>
  <si>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</si>
  <si>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</si>
  <si>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</si>
  <si>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</si>
  <si>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</si>
  <si>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</si>
  <si>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</si>
  <si>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</si>
  <si>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</si>
  <si>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</si>
  <si>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</si>
  <si>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</si>
  <si>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</si>
  <si>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</si>
  <si>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</si>
  <si>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</si>
  <si>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</si>
  <si>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</si>
  <si>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</si>
  <si>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</si>
  <si>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</si>
  <si>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</si>
  <si>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</si>
  <si>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</si>
  <si>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</si>
  <si>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</si>
  <si>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</si>
  <si>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</si>
  <si>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</si>
  <si>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</si>
  <si>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</si>
  <si>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</si>
  <si>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</si>
  <si>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</si>
  <si>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</si>
  <si>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</si>
  <si>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</si>
  <si>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</si>
  <si>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</si>
  <si>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</si>
  <si>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</si>
  <si>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</si>
  <si>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</si>
  <si>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</si>
  <si>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</si>
  <si>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</si>
  <si>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</si>
  <si>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</si>
  <si>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</si>
  <si>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</si>
  <si>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</si>
  <si>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</si>
  <si>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</si>
  <si>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</si>
  <si>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</si>
  <si>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</si>
  <si>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</si>
  <si>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</si>
  <si>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</si>
  <si>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</si>
  <si>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</si>
  <si>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</si>
  <si>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</si>
  <si>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</si>
  <si>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</si>
  <si>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</si>
  <si>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</si>
  <si>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</si>
  <si>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</si>
  <si>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</si>
  <si>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</si>
  <si>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</si>
  <si>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</si>
  <si>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</si>
  <si>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</si>
  <si>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</si>
  <si>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</si>
  <si>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</si>
  <si>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</si>
  <si>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</si>
  <si>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</si>
  <si>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</si>
  <si>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</si>
  <si>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</si>
  <si>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</si>
  <si>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</si>
  <si>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</si>
  <si>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</si>
  <si>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</si>
  <si>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</si>
  <si>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</si>
  <si>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</si>
  <si>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</si>
  <si>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</si>
  <si>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</si>
  <si>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</si>
  <si>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</si>
  <si>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</si>
  <si>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</si>
  <si>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</si>
  <si>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</si>
  <si>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</si>
  <si>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</si>
  <si>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</si>
  <si>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</si>
  <si>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</si>
  <si>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</si>
  <si>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</si>
  <si>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</si>
  <si>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</si>
  <si>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</si>
  <si>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</si>
  <si>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</si>
  <si>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</si>
  <si>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</si>
  <si>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</si>
  <si>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</si>
  <si>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</si>
  <si>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</si>
  <si>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</si>
  <si>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</si>
  <si>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</si>
  <si>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</si>
  <si>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</si>
  <si>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</si>
  <si>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</si>
  <si>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</si>
  <si>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</si>
  <si>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</si>
  <si>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</si>
  <si>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</si>
  <si>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</si>
  <si>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</si>
  <si>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</si>
  <si>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</si>
  <si>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</si>
  <si>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</si>
  <si>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</si>
  <si>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</si>
  <si>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</si>
  <si>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</si>
  <si>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</si>
  <si>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</si>
  <si>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</si>
  <si>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</si>
  <si>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</si>
  <si>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</si>
  <si>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</si>
  <si>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</si>
  <si>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</si>
  <si>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</si>
  <si>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</si>
  <si>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</si>
  <si>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</si>
  <si>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</si>
  <si>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</si>
  <si>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</si>
  <si>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</si>
  <si>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</si>
  <si>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</si>
  <si>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</si>
  <si>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</si>
  <si>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</si>
  <si>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</si>
  <si>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</si>
  <si>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</si>
  <si>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</si>
  <si>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</si>
  <si>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</si>
  <si>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</si>
  <si>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</si>
  <si>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</si>
  <si>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</si>
  <si>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</si>
  <si>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</si>
  <si>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</si>
  <si>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</si>
  <si>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</si>
  <si>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</si>
  <si>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</si>
  <si>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</si>
  <si>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</si>
  <si>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</si>
  <si>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</si>
  <si>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</si>
  <si>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</si>
  <si>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</si>
  <si>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</si>
  <si>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</si>
  <si>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</si>
  <si>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</si>
  <si>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</si>
  <si>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</si>
  <si>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</si>
  <si>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</si>
  <si>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</si>
  <si>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</si>
  <si>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</si>
  <si>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</si>
  <si>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</si>
  <si>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</si>
  <si>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</si>
  <si>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</si>
  <si>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</si>
  <si>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</si>
  <si>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</si>
  <si>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</si>
  <si>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</si>
  <si>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</si>
  <si>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</si>
  <si>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</si>
  <si>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</si>
  <si>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</si>
  <si>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</si>
  <si>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</si>
  <si>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</si>
  <si>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</si>
  <si>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</si>
  <si>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</si>
  <si>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</si>
  <si>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</si>
  <si>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</si>
  <si>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</si>
  <si>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</si>
  <si>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</si>
  <si>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</si>
  <si>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</si>
  <si>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</si>
  <si>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</si>
  <si>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</si>
  <si>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</si>
  <si>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</si>
  <si>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</si>
  <si>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</si>
  <si>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</si>
  <si>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</si>
  <si>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</si>
  <si>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</si>
  <si>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</si>
  <si>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</si>
  <si>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</si>
  <si>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</si>
  <si>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</si>
  <si>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</si>
  <si>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</si>
  <si>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</si>
  <si>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</si>
  <si>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</si>
  <si>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</si>
  <si>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</si>
  <si>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</si>
  <si>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</si>
  <si>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</si>
  <si>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</si>
  <si>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</si>
  <si>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</si>
  <si>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</si>
  <si>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</si>
  <si>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</si>
  <si>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</si>
  <si>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</si>
  <si>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</si>
  <si>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</si>
  <si>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</si>
  <si>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</si>
  <si>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</si>
  <si>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</si>
  <si>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</si>
  <si>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</si>
  <si>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</si>
  <si>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</si>
  <si>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</si>
  <si>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</si>
  <si>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</si>
  <si>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</si>
  <si>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</si>
  <si>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</si>
  <si>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</si>
  <si>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</si>
  <si>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</si>
  <si>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</si>
  <si>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</si>
  <si>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</si>
  <si>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</si>
  <si>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</si>
  <si>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</si>
  <si>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</si>
  <si>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</si>
  <si>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</si>
  <si>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</si>
  <si>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</si>
  <si>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</si>
  <si>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</si>
  <si>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</si>
  <si>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</si>
  <si>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</si>
  <si>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</si>
  <si>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</si>
  <si>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</si>
  <si>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</si>
  <si>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</si>
  <si>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</si>
  <si>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</si>
  <si>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</si>
  <si>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</si>
  <si>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</si>
  <si>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</si>
  <si>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</si>
  <si>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</si>
  <si>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</si>
  <si>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</si>
  <si>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</si>
  <si>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</si>
  <si>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</si>
  <si>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</si>
  <si>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</si>
  <si>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</si>
  <si>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</si>
  <si>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</si>
  <si>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</si>
  <si>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</si>
  <si>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</si>
  <si>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</si>
  <si>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</si>
  <si>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</si>
  <si>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</si>
  <si>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</si>
  <si>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</si>
  <si>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</si>
  <si>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</si>
  <si>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</si>
  <si>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</si>
  <si>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</si>
  <si>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</si>
  <si>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</si>
  <si>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</si>
  <si>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</si>
  <si>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</si>
  <si>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</si>
  <si>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</si>
  <si>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</si>
  <si>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</si>
  <si>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</si>
  <si>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</si>
  <si>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</si>
  <si>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</si>
  <si>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</si>
  <si>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</si>
  <si>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</si>
  <si>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</si>
  <si>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</si>
  <si>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</si>
  <si>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</si>
  <si>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</si>
  <si>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</si>
  <si>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</si>
  <si>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</si>
  <si>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</si>
  <si>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</si>
  <si>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</si>
  <si>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</si>
  <si>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</si>
  <si>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</si>
  <si>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</si>
  <si>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</si>
  <si>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</si>
  <si>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</si>
  <si>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</si>
  <si>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</si>
  <si>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</si>
  <si>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</si>
  <si>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</si>
  <si>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</si>
  <si>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</si>
  <si>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</si>
  <si>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</si>
  <si>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</si>
  <si>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</si>
  <si>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</si>
  <si>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</si>
  <si>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</si>
  <si>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</si>
  <si>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</si>
  <si>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</si>
  <si>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</si>
  <si>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</si>
  <si>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</si>
  <si>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</si>
  <si>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</si>
  <si>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</si>
  <si>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</si>
  <si>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</si>
  <si>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</si>
  <si>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</si>
  <si>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</si>
  <si>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</si>
  <si>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</si>
  <si>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</si>
  <si>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</si>
  <si>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</si>
  <si>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</si>
  <si>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</si>
  <si>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</si>
  <si>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</si>
  <si>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</si>
  <si>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</si>
  <si>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</si>
  <si>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</si>
  <si>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</si>
  <si>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</si>
  <si>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</si>
  <si>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</si>
  <si>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</si>
  <si>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</si>
  <si>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</si>
  <si>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</si>
  <si>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</si>
  <si>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</si>
  <si>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</si>
  <si>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</si>
  <si>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</si>
  <si>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</si>
  <si>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</si>
  <si>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</si>
  <si>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</si>
  <si>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</si>
  <si>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</si>
  <si>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</si>
  <si>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</si>
  <si>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</si>
  <si>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</si>
  <si>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</si>
  <si>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</si>
  <si>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</si>
  <si>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</si>
  <si>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</si>
  <si>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</si>
  <si>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</si>
  <si>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</si>
  <si>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</si>
  <si>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</si>
  <si>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</si>
  <si>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</si>
  <si>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</si>
  <si>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</si>
  <si>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</si>
  <si>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</si>
  <si>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</si>
  <si>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</si>
  <si>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</si>
  <si>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</si>
  <si>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</si>
  <si>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</si>
  <si>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</si>
  <si>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</si>
  <si>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</si>
  <si>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</si>
  <si>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</si>
  <si>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</si>
  <si>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</si>
  <si>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</si>
  <si>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</si>
  <si>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</si>
  <si>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</si>
  <si>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</si>
  <si>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</si>
  <si>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</si>
  <si>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</si>
  <si>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</si>
  <si>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</si>
  <si>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</si>
  <si>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</si>
  <si>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</si>
  <si>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</si>
  <si>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</si>
  <si>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</si>
  <si>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</si>
  <si>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</si>
  <si>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</si>
  <si>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</si>
  <si>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</si>
  <si>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</si>
  <si>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</si>
  <si>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</si>
  <si>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</si>
  <si>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</si>
  <si>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</si>
  <si>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</si>
  <si>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</si>
  <si>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</si>
  <si>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</si>
  <si>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</si>
  <si>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</si>
  <si>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</si>
  <si>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</si>
  <si>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</si>
  <si>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</si>
  <si>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</si>
  <si>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</si>
  <si>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</si>
  <si>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</si>
  <si>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</si>
  <si>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</si>
  <si>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</si>
  <si>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</si>
  <si>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</si>
  <si>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</si>
  <si>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</si>
  <si>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</si>
  <si>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</si>
  <si>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</si>
  <si>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</si>
  <si>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</si>
  <si>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</si>
  <si>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</si>
  <si>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</si>
  <si>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</si>
  <si>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</si>
  <si>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</si>
  <si>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</si>
  <si>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</si>
  <si>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</si>
  <si>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</si>
  <si>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</si>
  <si>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</si>
  <si>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</si>
  <si>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</si>
  <si>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</si>
  <si>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</si>
  <si>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</si>
  <si>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</si>
  <si>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</si>
  <si>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</si>
  <si>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</si>
  <si>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</si>
  <si>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</si>
  <si>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</si>
  <si>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</si>
  <si>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</si>
  <si>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</si>
  <si>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</si>
  <si>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</si>
  <si>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</si>
  <si>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</si>
  <si>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</si>
  <si>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</si>
  <si>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</si>
  <si>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</si>
  <si>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</si>
  <si>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</si>
  <si>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</si>
  <si>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</si>
  <si>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</si>
  <si>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</si>
  <si>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</si>
  <si>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</si>
  <si>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</si>
  <si>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</si>
  <si>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</si>
  <si>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</si>
  <si>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</si>
  <si>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</si>
  <si>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</si>
  <si>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</si>
  <si>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</si>
  <si>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</si>
  <si>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</si>
  <si>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</si>
  <si>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</si>
  <si>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</si>
  <si>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</si>
  <si>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</si>
  <si>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</si>
  <si>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</si>
  <si>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</si>
  <si>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</si>
  <si>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</si>
  <si>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</si>
  <si>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</si>
  <si>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</si>
  <si>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</si>
  <si>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</si>
  <si>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</si>
  <si>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</si>
  <si>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</si>
  <si>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</si>
  <si>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</si>
  <si>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</si>
  <si>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</si>
  <si>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</si>
  <si>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</si>
  <si>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</si>
  <si>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</si>
  <si>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</si>
  <si>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</si>
  <si>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</si>
  <si>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</si>
  <si>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</si>
  <si>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</si>
  <si>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</si>
  <si>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</si>
  <si>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</si>
  <si>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</si>
  <si>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</si>
  <si>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</si>
  <si>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</si>
  <si>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</si>
  <si>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</si>
  <si>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</si>
  <si>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</si>
  <si>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</si>
  <si>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</si>
  <si>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</si>
  <si>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</si>
  <si>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</si>
  <si>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</si>
  <si>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</si>
  <si>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</si>
  <si>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</si>
  <si>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</si>
  <si>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</si>
  <si>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</si>
  <si>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</si>
  <si>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</si>
  <si>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</si>
  <si>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</si>
  <si>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</si>
  <si>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</si>
  <si>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</si>
  <si>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</si>
  <si>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</si>
  <si>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</si>
  <si>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</si>
  <si>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</si>
  <si>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</si>
  <si>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</si>
  <si>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</si>
  <si>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</si>
  <si>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</si>
  <si>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</si>
  <si>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</si>
  <si>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</si>
  <si>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</si>
  <si>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</si>
  <si>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</si>
  <si>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</si>
  <si>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</si>
  <si>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</si>
  <si>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</si>
  <si>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</si>
  <si>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</si>
  <si>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</si>
  <si>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</si>
  <si>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</si>
  <si>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</si>
  <si>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</si>
  <si>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</si>
  <si>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</si>
  <si>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</si>
  <si>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</si>
  <si>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</si>
  <si>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</si>
  <si>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</si>
  <si>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</si>
  <si>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</si>
  <si>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</si>
  <si>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</si>
  <si>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</si>
  <si>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</si>
  <si>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</si>
  <si>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</si>
  <si>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</si>
  <si>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</si>
  <si>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</si>
  <si>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</si>
  <si>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</si>
  <si>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</si>
  <si>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</si>
  <si>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</si>
  <si>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</si>
  <si>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</si>
  <si>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</si>
  <si>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</si>
  <si>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</si>
  <si>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</si>
  <si>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</si>
  <si>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</si>
  <si>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</si>
  <si>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</si>
  <si>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</si>
  <si>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</si>
  <si>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</si>
  <si>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</si>
  <si>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</si>
  <si>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</si>
  <si>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</si>
  <si>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</si>
  <si>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</si>
  <si>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</si>
  <si>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</si>
  <si>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</si>
  <si>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</si>
  <si>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</si>
  <si>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</si>
  <si>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</si>
  <si>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</si>
  <si>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</si>
  <si>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</si>
  <si>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</si>
  <si>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</si>
  <si>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</si>
  <si>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</si>
  <si>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</si>
  <si>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</si>
  <si>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</si>
  <si>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</si>
  <si>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</si>
  <si>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</si>
  <si>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</si>
  <si>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</si>
  <si>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</si>
  <si>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</si>
  <si>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</si>
  <si>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</si>
  <si>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</si>
  <si>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</si>
  <si>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</si>
  <si>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</si>
  <si>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</si>
  <si>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</si>
  <si>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</si>
  <si>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</si>
  <si>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</si>
  <si>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</si>
  <si>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</si>
  <si>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</si>
  <si>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</si>
  <si>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</si>
  <si>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</si>
  <si>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</si>
  <si>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</si>
  <si>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</si>
  <si>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</si>
  <si>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</si>
  <si>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</si>
  <si>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</si>
  <si>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</si>
  <si>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</si>
  <si>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</si>
  <si>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</si>
  <si>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</si>
  <si>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</si>
  <si>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</si>
  <si>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</si>
  <si>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</si>
  <si>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</si>
  <si>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</si>
  <si>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</si>
  <si>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</si>
  <si>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</si>
  <si>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</si>
  <si>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</si>
  <si>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</si>
  <si>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</si>
  <si>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</si>
  <si>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</si>
  <si>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</si>
  <si>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</si>
  <si>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</si>
  <si>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</si>
  <si>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</si>
  <si>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</si>
  <si>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</si>
  <si>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</si>
  <si>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</si>
  <si>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</si>
  <si>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</si>
  <si>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</si>
  <si>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</si>
  <si>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</si>
  <si>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</si>
  <si>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</si>
  <si>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</si>
  <si>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</si>
  <si>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</si>
  <si>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</si>
  <si>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</si>
  <si>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</si>
  <si>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</si>
  <si>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</si>
  <si>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</si>
  <si>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</si>
  <si>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</si>
  <si>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</si>
  <si>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</si>
  <si>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</si>
  <si>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</si>
  <si>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</si>
  <si>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</si>
  <si>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</si>
  <si>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</si>
  <si>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</si>
  <si>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</si>
  <si>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</si>
  <si>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</si>
  <si>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</si>
  <si>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</si>
  <si>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</si>
  <si>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</si>
  <si>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</si>
  <si>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</si>
  <si>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</si>
  <si>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</si>
  <si>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</si>
  <si>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</si>
  <si>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</si>
  <si>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</si>
  <si>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</si>
  <si>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</si>
  <si>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</si>
  <si>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</si>
  <si>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</si>
  <si>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</si>
  <si>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</si>
  <si>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</si>
  <si>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</si>
  <si>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</si>
  <si>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</si>
  <si>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</si>
  <si>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</si>
  <si>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</si>
  <si>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</si>
  <si>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</si>
  <si>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</si>
  <si>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</si>
  <si>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</si>
  <si>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</si>
  <si>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</si>
  <si>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</si>
  <si>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</si>
  <si>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</si>
  <si>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</si>
  <si>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</si>
  <si>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</si>
  <si>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</si>
  <si>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</si>
  <si>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</si>
  <si>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</si>
  <si>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</si>
  <si>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</si>
  <si>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</si>
  <si>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</si>
  <si>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</si>
  <si>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</si>
  <si>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</si>
  <si>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</si>
  <si>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</si>
  <si>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</si>
  <si>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</si>
  <si>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</si>
  <si>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</si>
  <si>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</si>
  <si>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</si>
  <si>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</si>
  <si>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</si>
  <si>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</si>
  <si>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</si>
  <si>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</si>
  <si>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</si>
  <si>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</si>
  <si>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</si>
  <si>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</si>
  <si>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</si>
  <si>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</si>
  <si>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</si>
  <si>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</si>
  <si>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</si>
  <si>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</si>
  <si>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</si>
  <si>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</si>
  <si>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</si>
  <si>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</si>
  <si>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</si>
  <si>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</si>
  <si>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</si>
  <si>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</si>
  <si>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</si>
  <si>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</si>
  <si>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</si>
  <si>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</si>
  <si>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</si>
  <si>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</si>
  <si>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</si>
  <si>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</si>
  <si>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</si>
  <si>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</si>
  <si>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</si>
  <si>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</si>
  <si>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</si>
  <si>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</si>
  <si>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</si>
  <si>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</si>
  <si>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</si>
  <si>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</si>
  <si>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</si>
  <si>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</si>
  <si>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</si>
  <si>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</si>
  <si>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</si>
  <si>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</si>
  <si>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</si>
  <si>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</si>
  <si>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</si>
  <si>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</si>
  <si>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</si>
  <si>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</si>
  <si>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</si>
  <si>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</si>
  <si>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</si>
  <si>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</si>
  <si>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</si>
  <si>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</si>
  <si>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</si>
  <si>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</si>
  <si>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</si>
  <si>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</si>
  <si>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</si>
  <si>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</si>
  <si>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</si>
  <si>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</si>
  <si>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</si>
  <si>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</si>
  <si>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</si>
  <si>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</si>
  <si>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</si>
  <si>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</si>
  <si>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</si>
  <si>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</si>
  <si>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</si>
  <si>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</si>
  <si>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</si>
  <si>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</si>
  <si>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</si>
  <si>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</si>
  <si>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</si>
  <si>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</si>
  <si>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</si>
  <si>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</si>
  <si>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</si>
  <si>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</si>
  <si>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</si>
  <si>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</si>
  <si>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</si>
  <si>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</si>
  <si>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</si>
  <si>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</si>
  <si>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</si>
  <si>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</si>
  <si>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</si>
  <si>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</si>
  <si>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</si>
  <si>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</si>
  <si>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</si>
  <si>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</si>
  <si>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</si>
  <si>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</si>
  <si>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</si>
  <si>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</si>
  <si>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</si>
  <si>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</si>
  <si>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</si>
  <si>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</si>
  <si>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</si>
  <si>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</si>
  <si>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</si>
  <si>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</si>
  <si>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</si>
  <si>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</si>
  <si>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</si>
  <si>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</si>
  <si>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</si>
  <si>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</si>
  <si>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</si>
  <si>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</si>
  <si>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</si>
  <si>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</si>
  <si>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</si>
  <si>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</si>
  <si>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</si>
  <si>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</si>
  <si>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</si>
  <si>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</si>
  <si>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</si>
  <si>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</si>
  <si>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</si>
  <si>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</si>
  <si>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</si>
  <si>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</si>
  <si>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</si>
  <si>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</si>
  <si>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</si>
  <si>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</si>
  <si>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</si>
  <si>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</si>
  <si>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</si>
  <si>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</si>
  <si>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</si>
  <si>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</si>
  <si>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</si>
  <si>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</si>
  <si>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</si>
  <si>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</si>
  <si>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</si>
  <si>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</si>
  <si>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</si>
  <si>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</si>
  <si>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</si>
  <si>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</si>
  <si>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</si>
  <si>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</si>
  <si>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</si>
  <si>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</si>
  <si>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</si>
  <si>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</si>
  <si>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</si>
  <si>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</si>
  <si>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</si>
  <si>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</si>
  <si>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</si>
  <si>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</si>
  <si>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</si>
  <si>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</si>
  <si>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</si>
  <si>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</si>
  <si>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</si>
  <si>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</si>
  <si>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</si>
  <si>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</si>
  <si>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</si>
  <si>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</si>
  <si>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</si>
  <si>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</si>
  <si>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</si>
  <si>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</si>
  <si>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</si>
  <si>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</si>
  <si>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</si>
  <si>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</si>
  <si>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</si>
  <si>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</si>
  <si>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</si>
  <si>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</si>
  <si>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</si>
  <si>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</si>
  <si>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</si>
  <si>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</si>
  <si>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</si>
  <si>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</si>
  <si>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</si>
  <si>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</si>
  <si>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</si>
  <si>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</si>
  <si>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</si>
  <si>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</si>
  <si>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</si>
  <si>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</si>
  <si>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</si>
  <si>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</si>
  <si>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</si>
  <si>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</si>
  <si>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</si>
  <si>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</si>
  <si>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</si>
  <si>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</si>
  <si>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</si>
  <si>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</si>
  <si>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</si>
  <si>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</si>
  <si>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</si>
  <si>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</si>
  <si>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</si>
  <si>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</si>
  <si>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</si>
  <si>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</si>
  <si>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</si>
  <si>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</si>
  <si>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</si>
  <si>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</si>
  <si>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</si>
  <si>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</si>
  <si>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</si>
  <si>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</si>
  <si>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</si>
  <si>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</si>
  <si>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</si>
  <si>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</si>
  <si>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</si>
  <si>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</si>
  <si>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</si>
  <si>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</si>
  <si>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</si>
  <si>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</si>
  <si>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</si>
  <si>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</si>
  <si>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</si>
  <si>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</si>
  <si>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</si>
  <si>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</si>
  <si>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</si>
  <si>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</si>
  <si>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</si>
  <si>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</si>
  <si>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</si>
  <si>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</si>
  <si>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</si>
  <si>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</si>
  <si>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</si>
  <si>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</si>
  <si>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</si>
  <si>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</si>
  <si>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</si>
  <si>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</si>
  <si>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</si>
  <si>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</si>
  <si>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</si>
  <si>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</si>
  <si>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</si>
  <si>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</si>
  <si>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</si>
  <si>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</si>
  <si>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</si>
  <si>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</si>
  <si>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</si>
  <si>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</si>
  <si>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</si>
  <si>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</si>
  <si>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</si>
  <si>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</si>
  <si>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</si>
  <si>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</si>
  <si>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</si>
  <si>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</si>
  <si>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</si>
  <si>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</si>
  <si>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</si>
  <si>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</si>
  <si>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</si>
  <si>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</si>
  <si>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</si>
  <si>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</si>
  <si>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</si>
  <si>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</si>
  <si>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</si>
  <si>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</si>
  <si>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</si>
  <si>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</si>
  <si>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</si>
  <si>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</si>
  <si>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</si>
  <si>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</si>
  <si>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</si>
  <si>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</si>
  <si>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</si>
  <si>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</si>
  <si>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</si>
  <si>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</si>
  <si>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</si>
  <si>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</si>
  <si>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</si>
  <si>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</si>
  <si>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</si>
  <si>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</si>
  <si>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</si>
  <si>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</si>
  <si>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</si>
  <si>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</si>
  <si>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</si>
  <si>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</si>
  <si>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</si>
  <si>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</si>
  <si>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</si>
  <si>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</si>
  <si>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</si>
  <si>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</si>
  <si>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</si>
  <si>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</si>
  <si>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</si>
  <si>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</si>
  <si>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</si>
  <si>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</si>
  <si>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</si>
  <si>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</si>
  <si>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</si>
  <si>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</si>
  <si>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</si>
  <si>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</si>
  <si>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</si>
  <si>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</si>
  <si>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</si>
  <si>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</si>
  <si>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</si>
  <si>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</si>
  <si>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</si>
  <si>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</si>
  <si>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</si>
  <si>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</si>
  <si>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</si>
  <si>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</si>
  <si>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</si>
  <si>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</si>
  <si>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</si>
  <si>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</si>
  <si>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</si>
  <si>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</si>
  <si>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</si>
  <si>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</si>
  <si>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</si>
  <si>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</si>
  <si>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</si>
  <si>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</si>
  <si>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</si>
  <si>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</si>
  <si>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</si>
  <si>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</si>
  <si>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</si>
  <si>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</si>
  <si>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</si>
  <si>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</si>
  <si>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</si>
  <si>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</si>
  <si>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</si>
  <si>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</si>
  <si>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</si>
  <si>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</si>
  <si>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</si>
  <si>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</si>
  <si>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</si>
  <si>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</si>
  <si>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</si>
  <si>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</si>
  <si>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</si>
  <si>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</si>
  <si>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</si>
  <si>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</si>
  <si>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</si>
  <si>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</si>
  <si>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</si>
  <si>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</si>
  <si>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</si>
  <si>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</si>
  <si>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</si>
  <si>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</si>
  <si>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</si>
  <si>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</si>
  <si>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</si>
  <si>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</si>
  <si>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</si>
  <si>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</si>
  <si>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</si>
  <si>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</si>
  <si>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</si>
  <si>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</si>
  <si>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</si>
  <si>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</si>
  <si>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</si>
  <si>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</si>
  <si>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</si>
  <si>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</si>
  <si>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</si>
  <si>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</si>
  <si>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</si>
  <si>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</si>
  <si>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</si>
  <si>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</si>
  <si>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</si>
  <si>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</si>
  <si>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</si>
  <si>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</si>
  <si>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</si>
  <si>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</si>
  <si>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</si>
  <si>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</si>
  <si>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</si>
  <si>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</si>
  <si>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</si>
  <si>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</si>
  <si>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</si>
  <si>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</si>
  <si>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</si>
  <si>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</si>
  <si>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</si>
  <si>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</si>
  <si>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</si>
  <si>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</si>
  <si>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</si>
  <si>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</si>
  <si>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</si>
  <si>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</si>
  <si>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</si>
  <si>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</si>
  <si>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</si>
  <si>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</si>
  <si>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</si>
  <si>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</si>
  <si>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</si>
  <si>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</si>
  <si>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</si>
  <si>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</si>
  <si>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</si>
  <si>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</si>
  <si>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</si>
  <si>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</si>
  <si>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</si>
  <si>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</si>
  <si>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</si>
  <si>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</si>
  <si>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</si>
  <si>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</si>
  <si>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</si>
  <si>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</si>
  <si>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</si>
  <si>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</si>
  <si>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</si>
  <si>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</si>
  <si>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</si>
  <si>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</si>
  <si>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</si>
  <si>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</si>
  <si>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</si>
  <si>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</si>
  <si>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</si>
  <si>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</si>
  <si>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</si>
  <si>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</si>
  <si>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</si>
  <si>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</si>
  <si>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</si>
  <si>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</si>
  <si>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</si>
  <si>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</si>
  <si>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</si>
  <si>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</si>
  <si>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</si>
  <si>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</si>
  <si>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</si>
  <si>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</si>
  <si>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</si>
  <si>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</si>
  <si>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</si>
  <si>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</si>
  <si>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</si>
  <si>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</si>
  <si>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</si>
  <si>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</si>
  <si>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</si>
  <si>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</si>
  <si>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</si>
  <si>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</si>
  <si>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</si>
  <si>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</si>
  <si>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</si>
  <si>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</si>
  <si>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</si>
  <si>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</si>
  <si>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</si>
  <si>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</si>
  <si>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</si>
  <si>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</si>
  <si>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</si>
  <si>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</si>
  <si>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</si>
  <si>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</si>
  <si>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</si>
  <si>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</si>
  <si>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</si>
  <si>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</si>
  <si>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</si>
  <si>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</si>
  <si>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</si>
  <si>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</si>
  <si>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</si>
  <si>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</si>
  <si>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</si>
  <si>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</si>
  <si>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</si>
  <si>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</si>
  <si>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</si>
  <si>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</si>
  <si>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</si>
  <si>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</si>
  <si>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</si>
  <si>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</si>
  <si>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</si>
  <si>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</si>
  <si>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</si>
  <si>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</si>
  <si>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</si>
  <si>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</si>
  <si>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</si>
  <si>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</si>
  <si>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</si>
  <si>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</si>
  <si>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</si>
  <si>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</si>
  <si>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</si>
  <si>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</si>
  <si>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</si>
  <si>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</si>
  <si>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</si>
  <si>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</si>
  <si>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</si>
  <si>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</si>
  <si>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</si>
  <si>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</si>
  <si>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</si>
  <si>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</si>
  <si>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</si>
  <si>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</si>
  <si>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</si>
  <si>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</si>
  <si>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</si>
  <si>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</si>
  <si>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</si>
  <si>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</si>
  <si>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</si>
  <si>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</si>
  <si>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</si>
  <si>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</si>
  <si>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</si>
  <si>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</si>
  <si>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</si>
  <si>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</si>
  <si>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</si>
  <si>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</si>
  <si>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</si>
  <si>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</si>
  <si>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</si>
  <si>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</si>
  <si>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</si>
  <si>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</si>
  <si>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</si>
  <si>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</si>
  <si>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</si>
  <si>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</si>
  <si>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</si>
  <si>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</si>
  <si>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</si>
  <si>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</si>
  <si>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</si>
  <si>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</si>
  <si>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</si>
  <si>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</si>
  <si>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</si>
  <si>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</si>
  <si>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</si>
  <si>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</si>
  <si>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</si>
  <si>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</si>
  <si>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</si>
  <si>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</si>
  <si>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</si>
  <si>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</si>
  <si>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</si>
  <si>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</si>
  <si>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</si>
  <si>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</si>
  <si>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</si>
  <si>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</si>
  <si>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</si>
  <si>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</si>
  <si>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</si>
  <si>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</si>
  <si>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</si>
  <si>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</si>
  <si>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</si>
  <si>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</si>
  <si>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</si>
  <si>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</si>
  <si>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</si>
  <si>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</si>
  <si>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</si>
  <si>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</si>
  <si>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</si>
  <si>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</si>
  <si>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</si>
  <si>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</si>
  <si>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</si>
  <si>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</si>
  <si>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</si>
  <si>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</si>
  <si>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</si>
  <si>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</si>
  <si>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</si>
  <si>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</si>
  <si>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</si>
  <si>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</si>
  <si>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</si>
  <si>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</si>
  <si>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</si>
  <si>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</si>
  <si>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</si>
  <si>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</si>
  <si>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</si>
  <si>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</si>
  <si>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</si>
  <si>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</si>
  <si>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</si>
  <si>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</si>
  <si>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</si>
  <si>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</si>
  <si>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</si>
  <si>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</si>
  <si>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</si>
  <si>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</si>
  <si>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</si>
  <si>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</si>
  <si>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</si>
  <si>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</si>
  <si>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</si>
  <si>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</si>
  <si>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</si>
  <si>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</si>
  <si>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</si>
  <si>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</si>
  <si>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</si>
  <si>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</si>
  <si>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</si>
  <si>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</si>
  <si>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</si>
  <si>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</si>
  <si>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</si>
  <si>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</si>
  <si>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</si>
  <si>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</si>
  <si>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</si>
  <si>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</si>
  <si>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</si>
  <si>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</si>
  <si>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</si>
  <si>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</si>
  <si>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</si>
  <si>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</si>
  <si>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</si>
  <si>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</si>
  <si>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</si>
  <si>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</si>
  <si>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</si>
  <si>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</si>
  <si>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</si>
  <si>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</si>
  <si>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</si>
  <si>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</si>
  <si>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</si>
  <si>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</si>
  <si>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</si>
  <si>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</si>
  <si>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</si>
  <si>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</si>
  <si>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</si>
  <si>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</si>
  <si>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</si>
  <si>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</si>
  <si>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</si>
  <si>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</si>
  <si>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</si>
  <si>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</si>
  <si>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</si>
  <si>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</si>
  <si>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</si>
  <si>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</si>
  <si>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</si>
  <si>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</si>
  <si>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</si>
  <si>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</si>
  <si>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</si>
  <si>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</si>
  <si>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</si>
  <si>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</si>
  <si>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</si>
  <si>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</si>
  <si>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</si>
  <si>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</si>
  <si>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</si>
  <si>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</si>
  <si>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</si>
  <si>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</si>
  <si>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</si>
  <si>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</si>
  <si>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</si>
  <si>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</si>
  <si>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</si>
  <si>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</si>
  <si>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</si>
  <si>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</si>
  <si>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</si>
  <si>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</si>
  <si>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</si>
  <si>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</si>
  <si>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</si>
  <si>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</si>
  <si>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</si>
  <si>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</si>
  <si>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</si>
  <si>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</si>
  <si>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</si>
  <si>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</si>
  <si>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</si>
  <si>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</si>
  <si>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</si>
  <si>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</si>
  <si>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</si>
  <si>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</si>
  <si>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</si>
  <si>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</si>
  <si>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</si>
  <si>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</si>
  <si>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</si>
  <si>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</si>
  <si>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</si>
  <si>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</si>
  <si>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</si>
  <si>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</si>
  <si>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</si>
  <si>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</si>
  <si>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</si>
  <si>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</si>
  <si>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</si>
  <si>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</si>
  <si>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</si>
  <si>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</si>
  <si>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</si>
  <si>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</si>
  <si>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</si>
  <si>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</si>
  <si>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</si>
  <si>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</si>
  <si>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</si>
  <si>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</si>
  <si>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</si>
  <si>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</si>
  <si>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</si>
  <si>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</si>
  <si>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</si>
  <si>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</si>
  <si>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</si>
  <si>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</si>
  <si>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</si>
  <si>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</si>
  <si>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</si>
  <si>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</si>
  <si>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</si>
  <si>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</si>
  <si>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</si>
  <si>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</si>
  <si>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</si>
  <si>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</si>
  <si>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</si>
  <si>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</si>
  <si>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</si>
  <si>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</si>
  <si>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</si>
  <si>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</si>
  <si>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</si>
  <si>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</si>
  <si>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</si>
  <si>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</si>
  <si>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</si>
  <si>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</si>
  <si>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</si>
  <si>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</si>
  <si>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</si>
  <si>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</si>
  <si>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</si>
  <si>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</si>
  <si>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</si>
  <si>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</si>
  <si>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</si>
  <si>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</si>
  <si>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</si>
  <si>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</si>
  <si>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</si>
  <si>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</si>
  <si>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</si>
  <si>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</si>
  <si>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</si>
  <si>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</si>
  <si>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</si>
  <si>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</si>
  <si>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</si>
  <si>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</si>
  <si>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</si>
  <si>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</si>
  <si>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</si>
  <si>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</si>
  <si>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</si>
  <si>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</si>
  <si>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</si>
  <si>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</si>
  <si>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</si>
  <si>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</si>
  <si>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</si>
  <si>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</si>
  <si>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</si>
  <si>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</si>
  <si>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</si>
  <si>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</si>
  <si>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</si>
  <si>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</si>
  <si>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</si>
  <si>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</si>
  <si>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</si>
  <si>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</si>
  <si>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</si>
  <si>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</si>
  <si>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</si>
  <si>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</si>
  <si>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</si>
  <si>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</si>
  <si>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</si>
  <si>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</si>
  <si>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</si>
  <si>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</si>
  <si>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</si>
  <si>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</si>
  <si>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</si>
  <si>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</si>
  <si>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</si>
  <si>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</si>
  <si>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</si>
  <si>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</si>
  <si>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</si>
  <si>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</si>
  <si>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</si>
  <si>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</si>
  <si>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</si>
  <si>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</si>
  <si>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</si>
  <si>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</si>
  <si>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</si>
  <si>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</si>
  <si>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</si>
  <si>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</si>
  <si>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</si>
  <si>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</si>
  <si>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</si>
  <si>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</si>
  <si>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</si>
  <si>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</si>
  <si>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</si>
  <si>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</si>
  <si>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</si>
  <si>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</si>
  <si>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</si>
  <si>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</si>
  <si>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</si>
  <si>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</si>
  <si>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</si>
  <si>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</si>
  <si>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</si>
  <si>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</si>
  <si>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</si>
  <si>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</si>
  <si>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</si>
  <si>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</si>
  <si>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</si>
  <si>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</si>
  <si>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</si>
  <si>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</si>
  <si>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</si>
  <si>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</si>
  <si>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</si>
  <si>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</si>
  <si>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</si>
  <si>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</si>
  <si>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</si>
  <si>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</si>
  <si>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</si>
  <si>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</si>
  <si>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</si>
  <si>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</si>
  <si>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</si>
  <si>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</si>
  <si>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</si>
  <si>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</si>
  <si>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</si>
  <si>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</si>
  <si>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</si>
  <si>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</si>
  <si>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</si>
  <si>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</si>
  <si>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</si>
  <si>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</si>
  <si>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</si>
  <si>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</si>
  <si>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</si>
  <si>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</si>
  <si>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</si>
  <si>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</si>
  <si>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</si>
  <si>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</si>
  <si>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</si>
  <si>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</si>
  <si>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</si>
  <si>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</si>
  <si>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</si>
  <si>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</si>
  <si>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</si>
  <si>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</si>
  <si>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</si>
  <si>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</si>
  <si>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</si>
  <si>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</si>
  <si>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</si>
  <si>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</si>
  <si>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</si>
  <si>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</si>
  <si>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</si>
  <si>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</si>
  <si>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</si>
  <si>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</si>
  <si>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</si>
  <si>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</si>
  <si>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</si>
  <si>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</si>
  <si>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</si>
  <si>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</si>
  <si>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</si>
  <si>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</si>
  <si>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</si>
  <si>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</si>
  <si>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</si>
  <si>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</si>
  <si>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</si>
  <si>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</si>
  <si>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</si>
  <si>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</si>
  <si>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</si>
  <si>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</si>
  <si>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</si>
  <si>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</si>
  <si>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</si>
  <si>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</si>
  <si>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</si>
  <si>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</si>
  <si>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</si>
  <si>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</si>
  <si>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</si>
  <si>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</si>
  <si>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</si>
  <si>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</si>
  <si>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</si>
  <si>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</si>
  <si>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</si>
  <si>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</si>
  <si>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</si>
  <si>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</si>
  <si>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</si>
  <si>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</si>
  <si>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</si>
  <si>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</si>
  <si>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</si>
  <si>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</si>
  <si>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</si>
  <si>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</si>
  <si>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</si>
  <si>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</si>
  <si>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</si>
  <si>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</si>
  <si>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</si>
  <si>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</si>
  <si>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</si>
  <si>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</si>
  <si>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</si>
  <si>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</si>
  <si>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</si>
  <si>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</si>
  <si>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</si>
  <si>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</si>
  <si>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</si>
  <si>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</si>
  <si>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</si>
  <si>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</si>
  <si>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</si>
  <si>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</si>
  <si>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</si>
  <si>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</si>
  <si>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</si>
  <si>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</si>
  <si>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</si>
  <si>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</si>
  <si>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</si>
  <si>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</si>
  <si>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</si>
  <si>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</si>
  <si>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</si>
  <si>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</si>
  <si>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</si>
  <si>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</si>
  <si>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</si>
  <si>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</si>
  <si>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</si>
  <si>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</si>
  <si>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</si>
  <si>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</si>
  <si>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</si>
  <si>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</si>
  <si>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</si>
  <si>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</si>
  <si>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</si>
  <si>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</si>
  <si>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</si>
  <si>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</si>
  <si>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</si>
  <si>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</si>
  <si>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</si>
  <si>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</si>
  <si>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</si>
  <si>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</si>
  <si>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</si>
  <si>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</si>
  <si>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</si>
  <si>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</si>
  <si>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</si>
  <si>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</si>
  <si>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</si>
  <si>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</si>
  <si>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</si>
  <si>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</si>
  <si>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</si>
  <si>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</si>
  <si>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</si>
  <si>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</si>
  <si>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</si>
  <si>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</si>
  <si>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</si>
  <si>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</si>
  <si>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</si>
  <si>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</si>
  <si>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</si>
  <si>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</si>
  <si>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</si>
  <si>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</si>
  <si>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</si>
  <si>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</si>
  <si>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</si>
  <si>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</si>
  <si>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</si>
  <si>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</si>
  <si>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</si>
  <si>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</si>
  <si>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</si>
  <si>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</si>
  <si>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</si>
  <si>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</si>
  <si>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</si>
  <si>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</si>
  <si>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</si>
  <si>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</si>
  <si>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</si>
  <si>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</si>
  <si>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</si>
  <si>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</si>
  <si>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</si>
  <si>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</si>
  <si>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</si>
  <si>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</si>
  <si>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</si>
  <si>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</si>
  <si>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</si>
  <si>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</si>
  <si>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</si>
  <si>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</si>
  <si>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</si>
  <si>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</si>
  <si>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</si>
  <si>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</si>
  <si>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</si>
  <si>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</si>
  <si>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</si>
  <si>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</si>
  <si>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</si>
  <si>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</si>
  <si>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</si>
  <si>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</si>
  <si>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</si>
  <si>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</si>
  <si>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</si>
  <si>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</si>
  <si>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</si>
  <si>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</si>
  <si>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</si>
  <si>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</si>
  <si>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</si>
  <si>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</si>
  <si>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</si>
  <si>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</si>
  <si>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</si>
  <si>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</si>
  <si>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</si>
  <si>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</si>
  <si>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</si>
  <si>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</si>
  <si>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</si>
  <si>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</si>
  <si>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</si>
  <si>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</si>
  <si>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</si>
  <si>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</si>
  <si>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</si>
  <si>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</si>
  <si>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</si>
  <si>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</si>
  <si>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</si>
  <si>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</si>
  <si>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</si>
  <si>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</si>
  <si>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</si>
  <si>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</si>
  <si>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</si>
  <si>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</si>
  <si>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</si>
  <si>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</si>
  <si>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</si>
  <si>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</si>
  <si>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</si>
  <si>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</si>
  <si>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</si>
  <si>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</si>
  <si>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</si>
  <si>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</si>
  <si>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</si>
  <si>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</si>
  <si>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</si>
  <si>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</si>
  <si>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</si>
  <si>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</si>
  <si>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</si>
  <si>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</si>
  <si>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</si>
  <si>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</si>
  <si>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</si>
  <si>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</si>
  <si>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</si>
  <si>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</si>
  <si>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</si>
  <si>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</si>
  <si>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</si>
  <si>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</si>
  <si>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</si>
  <si>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</si>
  <si>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</si>
  <si>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</si>
  <si>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</si>
  <si>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</si>
  <si>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</si>
  <si>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</si>
  <si>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</si>
  <si>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</si>
  <si>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</si>
  <si>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</si>
  <si>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</si>
  <si>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</si>
  <si>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</si>
  <si>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</si>
  <si>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</si>
  <si>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</si>
  <si>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</si>
  <si>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</si>
  <si>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</si>
  <si>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</si>
  <si>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</si>
  <si>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</si>
  <si>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</si>
  <si>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</si>
  <si>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</si>
  <si>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</si>
  <si>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</si>
  <si>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</si>
  <si>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</si>
  <si>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</si>
  <si>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</si>
  <si>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</si>
  <si>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</si>
  <si>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</si>
  <si>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</si>
  <si>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</si>
  <si>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</si>
  <si>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</si>
  <si>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</si>
  <si>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</si>
  <si>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</si>
  <si>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</si>
  <si>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</si>
  <si>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</si>
  <si>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</si>
  <si>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</si>
  <si>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</si>
  <si>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</si>
  <si>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</si>
  <si>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</si>
  <si>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</si>
  <si>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</si>
  <si>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</si>
  <si>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</si>
  <si>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</si>
  <si>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</si>
  <si>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</si>
  <si>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</si>
  <si>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</si>
  <si>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</si>
  <si>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</si>
  <si>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</si>
  <si>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</si>
  <si>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</si>
  <si>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</si>
  <si>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</si>
  <si>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</si>
  <si>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</si>
  <si>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</si>
  <si>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</si>
  <si>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</si>
  <si>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</si>
  <si>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</si>
  <si>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</si>
  <si>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</si>
  <si>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</si>
  <si>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</si>
  <si>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</si>
  <si>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</si>
  <si>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</si>
  <si>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</si>
  <si>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</si>
  <si>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</si>
  <si>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</si>
  <si>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</si>
  <si>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</si>
  <si>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</si>
  <si>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</si>
  <si>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</si>
  <si>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</si>
  <si>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</si>
  <si>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</si>
  <si>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</si>
  <si>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</si>
  <si>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</si>
  <si>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</si>
  <si>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</si>
  <si>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</si>
  <si>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</si>
  <si>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</si>
  <si>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</si>
  <si>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</si>
  <si>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</si>
  <si>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</si>
  <si>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</si>
  <si>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</si>
  <si>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</si>
  <si>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</si>
  <si>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</si>
  <si>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</si>
  <si>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</si>
  <si>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</si>
  <si>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</si>
  <si>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</si>
  <si>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</si>
  <si>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</si>
  <si>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</si>
  <si>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</si>
  <si>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</si>
  <si>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</si>
  <si>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</si>
  <si>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</si>
  <si>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</si>
  <si>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</si>
  <si>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</si>
  <si>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</si>
  <si>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</si>
  <si>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</si>
  <si>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</si>
  <si>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</si>
  <si>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</si>
  <si>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</si>
  <si>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</si>
  <si>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</si>
  <si>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</si>
  <si>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</si>
  <si>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</si>
  <si>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</si>
  <si>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</si>
  <si>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</si>
  <si>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</si>
  <si>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</si>
  <si>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</si>
  <si>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</si>
  <si>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</si>
  <si>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</si>
  <si>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</si>
  <si>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</si>
  <si>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</si>
  <si>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</si>
  <si>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</si>
  <si>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</si>
  <si>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</si>
  <si>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</si>
  <si>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</si>
  <si>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</si>
  <si>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</si>
  <si>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</si>
  <si>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</si>
  <si>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</si>
  <si>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</si>
  <si>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</si>
  <si>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</si>
  <si>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</si>
  <si>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</si>
  <si>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</si>
  <si>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</si>
  <si>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</si>
  <si>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</si>
  <si>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</si>
  <si>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</si>
  <si>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</si>
  <si>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</si>
  <si>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</si>
  <si>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</si>
  <si>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</si>
  <si>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</si>
  <si>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</si>
  <si>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</si>
  <si>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</si>
  <si>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</si>
  <si>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</si>
  <si>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</si>
  <si>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</si>
  <si>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</si>
  <si>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</si>
  <si>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</si>
  <si>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</si>
  <si>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</si>
  <si>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</si>
  <si>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</si>
  <si>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</si>
  <si>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</si>
  <si>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</si>
  <si>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</si>
  <si>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</si>
  <si>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</si>
  <si>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</si>
  <si>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</si>
  <si>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</si>
  <si>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</si>
  <si>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</si>
  <si>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</si>
  <si>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</si>
  <si>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</si>
  <si>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</si>
  <si>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</si>
  <si>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</si>
  <si>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</si>
  <si>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</si>
  <si>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</si>
  <si>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</si>
  <si>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</si>
  <si>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</si>
  <si>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</si>
  <si>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</si>
  <si>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</si>
  <si>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</si>
  <si>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</si>
  <si>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</si>
  <si>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</si>
  <si>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</si>
  <si>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</si>
  <si>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</si>
  <si>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</si>
  <si>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</si>
  <si>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</si>
  <si>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</si>
  <si>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</si>
  <si>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</si>
  <si>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</si>
  <si>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</si>
  <si>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</si>
  <si>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</si>
  <si>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</si>
  <si>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</si>
  <si>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</si>
  <si>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</si>
  <si>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</si>
  <si>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</si>
  <si>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</si>
  <si>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</si>
  <si>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</si>
  <si>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</si>
  <si>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</si>
  <si>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</si>
  <si>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</si>
  <si>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</si>
  <si>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</si>
  <si>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</si>
  <si>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</si>
  <si>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</si>
  <si>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</si>
  <si>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</si>
  <si>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</si>
  <si>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</si>
  <si>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</si>
  <si>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</si>
  <si>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</si>
  <si>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</si>
  <si>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</si>
  <si>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</si>
  <si>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</si>
  <si>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</si>
  <si>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</si>
  <si>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</si>
  <si>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</si>
  <si>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</si>
  <si>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</si>
  <si>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</si>
  <si>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</si>
  <si>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</si>
  <si>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</si>
  <si>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</si>
  <si>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</si>
  <si>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</si>
  <si>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</si>
  <si>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</si>
  <si>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</si>
  <si>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</si>
  <si>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</si>
  <si>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</si>
  <si>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</si>
  <si>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</si>
  <si>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</si>
  <si>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</si>
  <si>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</si>
  <si>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</si>
  <si>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</si>
  <si>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</si>
  <si>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</si>
  <si>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</si>
  <si>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</si>
  <si>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</si>
  <si>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</si>
  <si>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</si>
  <si>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</si>
  <si>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</si>
  <si>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</si>
  <si>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</si>
  <si>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</si>
  <si>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</si>
  <si>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</si>
  <si>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</si>
  <si>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</si>
  <si>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</si>
  <si>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</si>
  <si>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</si>
  <si>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</si>
  <si>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</si>
  <si>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</si>
  <si>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</si>
  <si>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</si>
  <si>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</si>
  <si>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</si>
  <si>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</si>
  <si>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</si>
  <si>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</si>
  <si>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</si>
  <si>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</si>
  <si>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</si>
  <si>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</si>
  <si>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</si>
  <si>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</si>
  <si>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</si>
  <si>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</si>
  <si>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</si>
  <si>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</si>
  <si>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</si>
  <si>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</si>
  <si>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</si>
  <si>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</si>
  <si>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</si>
  <si>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</si>
  <si>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</si>
  <si>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</si>
  <si>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</si>
  <si>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</si>
  <si>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</si>
  <si>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</si>
  <si>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</si>
  <si>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</si>
  <si>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</si>
  <si>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</si>
  <si>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</si>
  <si>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</si>
  <si>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</si>
  <si>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</si>
  <si>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</si>
  <si>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</si>
  <si>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</si>
  <si>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</si>
  <si>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</si>
  <si>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</si>
  <si>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</si>
  <si>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</si>
  <si>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</si>
  <si>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</si>
  <si>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</si>
  <si>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</si>
  <si>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</si>
  <si>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</si>
  <si>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</si>
  <si>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</si>
  <si>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</si>
  <si>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</si>
  <si>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</si>
  <si>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</si>
  <si>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</si>
  <si>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</si>
  <si>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</si>
  <si>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</si>
  <si>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</si>
  <si>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</si>
  <si>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</si>
  <si>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</si>
  <si>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</si>
  <si>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</si>
  <si>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</si>
  <si>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</si>
  <si>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</si>
  <si>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</si>
  <si>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</si>
  <si>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</si>
  <si>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</si>
  <si>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</si>
  <si>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</si>
  <si>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</si>
  <si>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</si>
  <si>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</si>
  <si>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</si>
  <si>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</si>
  <si>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</si>
  <si>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</si>
  <si>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</si>
  <si>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</si>
  <si>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</si>
  <si>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</si>
  <si>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</si>
  <si>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</si>
  <si>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</si>
  <si>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</si>
  <si>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</si>
  <si>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</si>
  <si>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</si>
  <si>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</si>
  <si>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</si>
  <si>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</si>
  <si>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</si>
  <si>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</si>
  <si>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</si>
  <si>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</si>
  <si>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</si>
  <si>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</si>
  <si>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</si>
  <si>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</si>
  <si>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</si>
  <si>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</si>
  <si>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</si>
  <si>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</si>
  <si>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</si>
  <si>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</si>
  <si>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</si>
  <si>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</si>
  <si>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</si>
  <si>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</si>
  <si>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</si>
  <si>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</si>
  <si>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</si>
  <si>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</si>
  <si>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</si>
  <si>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</si>
  <si>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</si>
  <si>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</si>
  <si>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</si>
  <si>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</si>
  <si>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</si>
  <si>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</si>
  <si>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</si>
  <si>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</si>
  <si>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</si>
  <si>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</si>
  <si>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</si>
  <si>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</si>
  <si>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</si>
  <si>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</si>
  <si>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</si>
  <si>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</si>
  <si>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</si>
  <si>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</si>
  <si>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</si>
  <si>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</si>
  <si>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</si>
  <si>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</si>
  <si>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</si>
  <si>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</si>
  <si>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</si>
  <si>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</si>
  <si>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</si>
  <si>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</si>
  <si>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</si>
  <si>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</si>
  <si>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</si>
  <si>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</si>
  <si>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</si>
  <si>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</si>
  <si>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</si>
  <si>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</si>
  <si>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</si>
  <si>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</si>
  <si>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</si>
  <si>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</si>
  <si>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</si>
  <si>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</si>
  <si>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</si>
  <si>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</si>
  <si>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</si>
  <si>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</si>
  <si>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</si>
  <si>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</si>
  <si>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</si>
  <si>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</si>
  <si>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</si>
  <si>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</si>
  <si>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</si>
  <si>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</si>
  <si>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</si>
  <si>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</si>
  <si>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</si>
  <si>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</si>
  <si>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</si>
  <si>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</si>
  <si>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</si>
  <si>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</si>
  <si>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</si>
  <si>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</si>
  <si>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</si>
  <si>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</si>
  <si>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</si>
  <si>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</si>
  <si>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</si>
  <si>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</si>
  <si>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</si>
  <si>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</si>
  <si>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</si>
  <si>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</si>
  <si>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</si>
  <si>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</si>
  <si>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</si>
  <si>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</si>
  <si>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</si>
  <si>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</si>
  <si>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</si>
  <si>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</si>
  <si>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</si>
  <si>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</si>
  <si>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</si>
  <si>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</si>
  <si>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</si>
  <si>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</si>
  <si>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</si>
  <si>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</si>
  <si>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</si>
  <si>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</si>
  <si>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</si>
  <si>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</si>
  <si>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</si>
  <si>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</si>
  <si>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</si>
  <si>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</si>
  <si>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</si>
  <si>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</si>
  <si>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</si>
  <si>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</si>
  <si>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</si>
  <si>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</si>
  <si>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</si>
  <si>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</si>
  <si>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</si>
  <si>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</si>
  <si>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</si>
  <si>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</si>
  <si>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</si>
  <si>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</si>
  <si>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</si>
  <si>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</si>
  <si>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</si>
  <si>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</si>
  <si>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</si>
  <si>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</si>
  <si>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</si>
  <si>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</si>
  <si>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</si>
  <si>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</si>
  <si>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</si>
  <si>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</si>
  <si>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</si>
  <si>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</si>
  <si>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</si>
  <si>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</si>
  <si>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</si>
  <si>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</si>
  <si>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</si>
  <si>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</si>
  <si>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</si>
  <si>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</si>
  <si>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</si>
  <si>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</si>
  <si>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</si>
  <si>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</si>
  <si>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</si>
  <si>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</si>
  <si>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</si>
  <si>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</si>
  <si>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</si>
  <si>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</si>
  <si>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</si>
  <si>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</si>
  <si>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</si>
  <si>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</si>
  <si>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</si>
  <si>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</si>
  <si>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</si>
  <si>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</si>
  <si>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</si>
  <si>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</si>
  <si>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</si>
  <si>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</si>
  <si>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</si>
  <si>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</si>
  <si>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</si>
  <si>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</si>
  <si>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</si>
  <si>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</si>
  <si>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</si>
  <si>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</si>
  <si>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</si>
  <si>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</si>
  <si>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</si>
  <si>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</si>
  <si>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</si>
  <si>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</si>
  <si>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</si>
  <si>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</si>
  <si>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</si>
  <si>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</si>
  <si>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</si>
  <si>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</si>
  <si>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</si>
  <si>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</si>
  <si>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</si>
  <si>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</si>
  <si>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</si>
  <si>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</si>
  <si>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</si>
  <si>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</si>
  <si>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</si>
  <si>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</si>
  <si>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</si>
  <si>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</si>
  <si>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</si>
  <si>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</si>
  <si>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</si>
  <si>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</si>
  <si>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</si>
  <si>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</si>
  <si>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</si>
  <si>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</si>
  <si>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</si>
  <si>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</si>
  <si>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</si>
  <si>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</si>
  <si>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</si>
  <si>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</si>
  <si>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</si>
  <si>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</si>
  <si>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</si>
  <si>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</si>
  <si>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</si>
  <si>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</si>
  <si>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</si>
  <si>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</si>
  <si>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</si>
  <si>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</si>
  <si>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</si>
  <si>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</si>
  <si>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</si>
  <si>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</si>
  <si>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</si>
  <si>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</si>
  <si>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</si>
  <si>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</si>
  <si>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</si>
  <si>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</si>
  <si>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</si>
  <si>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</si>
  <si>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</si>
  <si>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</si>
  <si>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</si>
  <si>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</si>
  <si>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</si>
  <si>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</si>
  <si>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</si>
  <si>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</si>
  <si>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</si>
  <si>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</si>
  <si>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</si>
  <si>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</si>
  <si>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</si>
  <si>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</si>
  <si>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</si>
  <si>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</si>
  <si>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</si>
  <si>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</si>
  <si>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</si>
  <si>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</si>
  <si>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</si>
  <si>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</si>
  <si>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</si>
  <si>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</si>
  <si>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</si>
  <si>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</si>
  <si>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</si>
  <si>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</si>
  <si>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</si>
  <si>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</si>
  <si>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</si>
  <si>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</si>
  <si>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</si>
  <si>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</si>
  <si>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</si>
  <si>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</si>
  <si>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</si>
  <si>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</si>
  <si>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</si>
  <si>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</si>
  <si>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</si>
  <si>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</si>
  <si>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</si>
  <si>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</si>
  <si>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</si>
  <si>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</si>
  <si>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</si>
  <si>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</si>
  <si>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</si>
  <si>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</si>
  <si>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</si>
  <si>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</si>
  <si>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</si>
  <si>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</si>
  <si>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</si>
  <si>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</si>
  <si>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</si>
  <si>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</si>
  <si>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</si>
  <si>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</si>
  <si>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</si>
  <si>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</si>
  <si>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</si>
  <si>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</si>
  <si>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</si>
  <si>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</si>
  <si>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</si>
  <si>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</si>
  <si>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</si>
  <si>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</si>
  <si>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</si>
  <si>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</si>
  <si>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</si>
  <si>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</si>
  <si>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</si>
  <si>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</si>
  <si>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</si>
  <si>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</si>
  <si>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</si>
  <si>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</si>
  <si>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</si>
  <si>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</si>
  <si>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</si>
  <si>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</si>
  <si>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</si>
  <si>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</si>
  <si>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</si>
  <si>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</si>
  <si>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</si>
  <si>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</si>
  <si>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</si>
  <si>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</si>
  <si>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</si>
  <si>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</si>
  <si>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</si>
  <si>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</si>
  <si>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</si>
  <si>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</si>
  <si>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</si>
  <si>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</si>
  <si>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</si>
  <si>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</si>
  <si>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</si>
  <si>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</si>
  <si>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</si>
  <si>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</si>
  <si>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</si>
  <si>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</si>
  <si>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</si>
  <si>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</si>
  <si>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</si>
  <si>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</si>
  <si>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</si>
  <si>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</si>
  <si>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</si>
  <si>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</si>
  <si>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</si>
  <si>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</si>
  <si>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</si>
  <si>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</si>
  <si>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</si>
  <si>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</si>
  <si>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</si>
  <si>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</si>
  <si>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</si>
  <si>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</si>
  <si>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</si>
  <si>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</si>
  <si>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</si>
  <si>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</si>
  <si>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</si>
  <si>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</si>
  <si>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</si>
  <si>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</si>
  <si>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</si>
  <si>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</si>
  <si>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</si>
  <si>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</si>
  <si>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</si>
  <si>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</si>
  <si>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</si>
  <si>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</si>
  <si>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</si>
  <si>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</si>
  <si>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</si>
  <si>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</si>
  <si>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</si>
  <si>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</si>
  <si>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</si>
  <si>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</si>
  <si>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</si>
  <si>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</si>
  <si>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</si>
  <si>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</si>
  <si>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</si>
  <si>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</si>
  <si>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</si>
  <si>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</si>
  <si>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</si>
  <si>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</si>
  <si>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</si>
  <si>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</si>
  <si>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</si>
  <si>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</si>
  <si>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</si>
  <si>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</si>
  <si>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</si>
  <si>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</si>
  <si>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</si>
  <si>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</si>
  <si>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</si>
  <si>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</si>
  <si>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</si>
  <si>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</si>
  <si>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</si>
  <si>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</si>
  <si>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</si>
  <si>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</si>
  <si>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</si>
  <si>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</si>
  <si>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</si>
  <si>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</si>
  <si>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</si>
  <si>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</si>
  <si>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</si>
  <si>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</si>
  <si>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</si>
  <si>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</si>
  <si>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</si>
  <si>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</si>
  <si>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</si>
  <si>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</si>
  <si>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</si>
  <si>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</si>
  <si>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</si>
  <si>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</si>
  <si>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</si>
  <si>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</si>
  <si>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</si>
  <si>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</si>
  <si>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</si>
  <si>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</si>
  <si>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</si>
  <si>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</si>
  <si>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</si>
  <si>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</si>
  <si>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</si>
  <si>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</si>
  <si>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</si>
  <si>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</si>
  <si>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</si>
  <si>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</si>
  <si>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</si>
  <si>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</si>
  <si>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</si>
  <si>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</si>
  <si>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</si>
  <si>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</si>
  <si>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</si>
  <si>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</si>
  <si>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</si>
  <si>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</si>
  <si>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</si>
  <si>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</si>
  <si>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</si>
  <si>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</si>
  <si>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</si>
  <si>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</si>
  <si>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</si>
  <si>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</si>
  <si>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</si>
  <si>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</si>
  <si>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</si>
  <si>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</si>
  <si>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</si>
  <si>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</si>
  <si>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</si>
  <si>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</si>
  <si>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</si>
  <si>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</si>
  <si>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</si>
  <si>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</si>
  <si>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</si>
  <si>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</si>
  <si>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</si>
  <si>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</si>
  <si>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</si>
  <si>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</si>
  <si>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</si>
  <si>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</si>
  <si>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</si>
  <si>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</si>
  <si>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</si>
  <si>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</si>
  <si>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</si>
  <si>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</si>
  <si>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</si>
  <si>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</si>
  <si>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</si>
  <si>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</si>
  <si>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</si>
  <si>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</si>
  <si>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</si>
  <si>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</si>
  <si>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</si>
  <si>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</si>
  <si>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</si>
  <si>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</si>
  <si>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</si>
  <si>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</si>
  <si>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</si>
  <si>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</si>
  <si>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</si>
  <si>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</si>
  <si>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</si>
  <si>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</si>
  <si>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</si>
  <si>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</si>
  <si>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</si>
  <si>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</si>
  <si>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</si>
  <si>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</si>
  <si>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</si>
  <si>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</si>
  <si>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</si>
  <si>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</si>
  <si>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</si>
  <si>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</si>
  <si>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</si>
  <si>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</si>
  <si>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</si>
  <si>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</si>
  <si>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</si>
  <si>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</si>
  <si>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</si>
  <si>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</si>
  <si>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</si>
  <si>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</si>
  <si>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</si>
  <si>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</si>
  <si>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</si>
  <si>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</si>
  <si>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</si>
  <si>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</si>
  <si>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</si>
  <si>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</si>
  <si>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</si>
  <si>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</si>
  <si>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</si>
  <si>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</si>
  <si>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</si>
  <si>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</si>
  <si>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</si>
  <si>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</si>
  <si>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</si>
  <si>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</si>
  <si>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</si>
  <si>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</si>
  <si>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</si>
  <si>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</si>
  <si>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</si>
  <si>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</si>
  <si>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</si>
  <si>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</si>
  <si>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</si>
  <si>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</si>
  <si>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</si>
  <si>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</si>
  <si>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</si>
  <si>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</si>
  <si>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</si>
  <si>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</si>
  <si>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</si>
  <si>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</si>
  <si>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</si>
  <si>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</si>
  <si>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</si>
  <si>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</si>
  <si>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</si>
  <si>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</si>
  <si>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</si>
  <si>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</si>
  <si>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</si>
  <si>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</si>
  <si>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</si>
  <si>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</si>
  <si>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</si>
  <si>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</si>
  <si>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</si>
  <si>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</si>
  <si>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</si>
  <si>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</si>
  <si>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</si>
  <si>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</si>
  <si>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</si>
  <si>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</si>
  <si>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</si>
  <si>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</si>
  <si>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</si>
  <si>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</si>
  <si>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</si>
  <si>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</si>
  <si>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</si>
  <si>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</si>
  <si>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</si>
  <si>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</si>
  <si>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</si>
  <si>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</si>
  <si>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</si>
  <si>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</si>
  <si>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</si>
  <si>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</si>
  <si>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</si>
  <si>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</si>
  <si>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</si>
  <si>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</si>
  <si>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</si>
  <si>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</si>
  <si>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</si>
  <si>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</si>
  <si>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</si>
  <si>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</si>
  <si>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</si>
  <si>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</si>
  <si>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</si>
  <si>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</si>
  <si>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</si>
  <si>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</si>
  <si>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</si>
  <si>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</si>
  <si>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</si>
  <si>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</si>
  <si>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</si>
  <si>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</si>
  <si>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</si>
  <si>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</si>
  <si>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</si>
  <si>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</si>
  <si>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</si>
  <si>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</si>
  <si>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</si>
  <si>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</si>
  <si>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</si>
  <si>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</si>
  <si>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</si>
  <si>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</si>
  <si>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</si>
  <si>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</si>
  <si>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</si>
  <si>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</si>
  <si>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</si>
  <si>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</si>
  <si>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</si>
  <si>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</si>
  <si>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</si>
  <si>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</si>
  <si>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</si>
  <si>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</si>
  <si>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</si>
  <si>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</si>
  <si>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</si>
  <si>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</si>
  <si>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</si>
  <si>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</si>
  <si>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</si>
  <si>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</si>
  <si>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</si>
  <si>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</si>
  <si>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</si>
  <si>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</si>
  <si>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</si>
  <si>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</si>
  <si>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</si>
  <si>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</si>
  <si>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</si>
  <si>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</si>
  <si>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</si>
  <si>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</si>
  <si>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</si>
  <si>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</si>
  <si>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</si>
  <si>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</si>
  <si>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</si>
  <si>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</si>
  <si>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</si>
  <si>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</si>
  <si>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</si>
  <si>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</si>
  <si>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</si>
  <si>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</si>
  <si>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</si>
  <si>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</si>
  <si>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</si>
  <si>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</si>
  <si>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</si>
  <si>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</si>
  <si>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</si>
  <si>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</si>
  <si>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</si>
  <si>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</si>
  <si>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</si>
  <si>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</si>
  <si>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</si>
  <si>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</si>
  <si>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</si>
  <si>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</si>
  <si>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</si>
  <si>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</si>
  <si>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</si>
  <si>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</si>
  <si>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</si>
  <si>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</si>
  <si>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</si>
  <si>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</si>
  <si>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</si>
  <si>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</si>
  <si>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</si>
  <si>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</si>
  <si>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</si>
  <si>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</si>
  <si>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</si>
  <si>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</si>
  <si>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</si>
  <si>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</si>
  <si>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</si>
  <si>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</si>
  <si>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</si>
  <si>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</si>
  <si>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</si>
  <si>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</si>
  <si>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</si>
  <si>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</si>
  <si>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</si>
  <si>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</si>
  <si>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</si>
  <si>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</si>
  <si>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</si>
  <si>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</si>
  <si>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</si>
  <si>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</si>
  <si>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</si>
  <si>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</si>
  <si>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</si>
  <si>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</si>
  <si>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</si>
  <si>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</si>
  <si>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</si>
  <si>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</si>
  <si>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</si>
  <si>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</si>
  <si>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</si>
  <si>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</si>
  <si>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</si>
  <si>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</si>
  <si>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</si>
  <si>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</si>
  <si>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</si>
  <si>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</si>
  <si>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</si>
  <si>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</si>
  <si>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</si>
  <si>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</si>
  <si>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</si>
  <si>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</si>
  <si>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</si>
  <si>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</si>
  <si>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</si>
  <si>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</si>
  <si>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</si>
  <si>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</si>
  <si>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</si>
  <si>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</si>
  <si>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</si>
  <si>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</si>
  <si>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</si>
  <si>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</si>
  <si>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</si>
  <si>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</si>
  <si>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</si>
  <si>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</si>
  <si>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</si>
  <si>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</si>
  <si>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</si>
  <si>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</si>
  <si>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</si>
  <si>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</si>
  <si>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</si>
  <si>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</si>
  <si>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</si>
  <si>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</si>
  <si>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</si>
  <si>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</si>
  <si>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</si>
  <si>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</si>
  <si>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</si>
  <si>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</si>
  <si>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</si>
  <si>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</si>
  <si>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</si>
  <si>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</si>
  <si>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</si>
  <si>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</si>
  <si>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</si>
  <si>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</si>
  <si>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</si>
  <si>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</si>
  <si>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</si>
  <si>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</si>
  <si>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</si>
  <si>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</si>
  <si>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</si>
  <si>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</si>
  <si>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</si>
  <si>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</si>
  <si>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</si>
  <si>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</si>
  <si>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</si>
  <si>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</si>
  <si>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</si>
  <si>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</si>
  <si>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</si>
  <si>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</si>
  <si>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</si>
  <si>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</si>
  <si>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</si>
  <si>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</si>
  <si>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</si>
  <si>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</si>
  <si>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</si>
  <si>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</si>
  <si>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</si>
  <si>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</si>
  <si>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</si>
  <si>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</si>
  <si>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</si>
  <si>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</si>
  <si>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</si>
  <si>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</si>
  <si>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</si>
  <si>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</si>
  <si>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</si>
  <si>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</si>
  <si>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</si>
  <si>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</si>
  <si>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</si>
  <si>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</si>
  <si>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</si>
  <si>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</si>
  <si>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</si>
  <si>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</si>
  <si>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</si>
  <si>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</si>
  <si>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</si>
  <si>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</si>
  <si>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</si>
  <si>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</si>
  <si>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</si>
  <si>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</si>
  <si>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</si>
  <si>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</si>
  <si>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</si>
  <si>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</si>
  <si>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</si>
  <si>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</si>
  <si>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</si>
  <si>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</si>
  <si>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</si>
  <si>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</si>
  <si>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</si>
  <si>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</si>
  <si>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</si>
  <si>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</si>
  <si>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</si>
  <si>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</si>
  <si>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</si>
  <si>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</si>
  <si>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</si>
  <si>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</si>
  <si>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</si>
  <si>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</si>
  <si>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</si>
  <si>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</si>
  <si>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</si>
  <si>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</si>
  <si>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</si>
  <si>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</si>
  <si>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</si>
  <si>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</si>
  <si>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</si>
  <si>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</si>
  <si>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</si>
  <si>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</si>
  <si>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</si>
  <si>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</si>
  <si>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</si>
  <si>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</si>
  <si>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</si>
  <si>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</si>
  <si>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</si>
  <si>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</si>
  <si>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</si>
  <si>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</si>
  <si>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</si>
  <si>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</si>
  <si>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</si>
  <si>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</si>
  <si>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</si>
  <si>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</si>
  <si>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</si>
  <si>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</si>
  <si>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</si>
  <si>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</si>
  <si>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</si>
  <si>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</si>
  <si>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</si>
  <si>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</si>
  <si>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</si>
  <si>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</si>
  <si>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</si>
  <si>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</si>
  <si>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</si>
  <si>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</si>
  <si>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</si>
  <si>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</si>
  <si>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</si>
  <si>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</si>
  <si>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</si>
  <si>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</si>
  <si>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</si>
  <si>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</si>
  <si>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</si>
  <si>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</si>
  <si>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</si>
  <si>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</si>
  <si>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</si>
  <si>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</si>
  <si>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</si>
  <si>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</si>
  <si>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</si>
  <si>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</si>
  <si>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</si>
  <si>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</si>
  <si>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</si>
  <si>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</si>
  <si>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</si>
  <si>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</si>
  <si>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</si>
  <si>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</si>
  <si>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</si>
  <si>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</si>
  <si>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</si>
  <si>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</si>
  <si>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</si>
  <si>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</si>
  <si>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</si>
  <si>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</si>
  <si>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</si>
  <si>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</si>
  <si>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</si>
  <si>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</si>
  <si>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</si>
  <si>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</si>
  <si>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</si>
  <si>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</si>
  <si>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</si>
  <si>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</si>
  <si>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</si>
  <si>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</si>
  <si>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</si>
  <si>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</si>
  <si>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</si>
  <si>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</si>
  <si>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</si>
  <si>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</si>
  <si>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</si>
  <si>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</si>
  <si>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</si>
  <si>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</si>
  <si>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</si>
  <si>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</si>
  <si>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</si>
  <si>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</si>
  <si>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</si>
  <si>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</si>
  <si>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</si>
  <si>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</si>
  <si>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</si>
  <si>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</si>
  <si>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</si>
  <si>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</si>
  <si>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</si>
  <si>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</si>
  <si>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</si>
  <si>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</si>
  <si>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</si>
  <si>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</si>
  <si>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</si>
  <si>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</si>
  <si>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</si>
  <si>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</si>
  <si>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</si>
  <si>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</si>
  <si>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</si>
  <si>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</si>
  <si>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</si>
  <si>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</si>
  <si>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</si>
  <si>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</si>
  <si>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</si>
  <si>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</si>
  <si>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</si>
  <si>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</si>
  <si>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</si>
  <si>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</si>
  <si>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</si>
  <si>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</si>
  <si>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</si>
  <si>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</si>
  <si>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</si>
  <si>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</si>
  <si>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</si>
  <si>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</si>
  <si>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</si>
  <si>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</si>
  <si>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</si>
  <si>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</si>
  <si>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</si>
  <si>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</si>
  <si>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</si>
  <si>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</si>
  <si>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</si>
  <si>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</si>
  <si>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</si>
  <si>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</si>
  <si>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</si>
  <si>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</si>
  <si>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</si>
  <si>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</si>
  <si>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</si>
  <si>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</si>
  <si>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</si>
  <si>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</si>
  <si>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</si>
  <si>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</si>
  <si>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</si>
  <si>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</si>
  <si>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</si>
  <si>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</si>
  <si>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</si>
  <si>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</si>
  <si>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</si>
  <si>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</si>
  <si>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</si>
  <si>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</si>
  <si>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</si>
  <si>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</si>
  <si>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</si>
  <si>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</si>
  <si>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</si>
  <si>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</si>
  <si>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</si>
  <si>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</si>
  <si>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</si>
  <si>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</si>
  <si>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</si>
  <si>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</si>
  <si>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</si>
  <si>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</si>
  <si>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</si>
  <si>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</si>
  <si>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</si>
  <si>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</si>
  <si>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</si>
  <si>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</si>
  <si>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</si>
  <si>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</si>
  <si>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</si>
  <si>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</si>
  <si>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</si>
  <si>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</si>
  <si>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</si>
  <si>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</si>
  <si>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</si>
  <si>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</si>
  <si>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</si>
  <si>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</si>
  <si>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</si>
  <si>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</si>
  <si>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</si>
  <si>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</si>
  <si>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</si>
  <si>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</si>
  <si>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</si>
  <si>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</si>
  <si>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</si>
  <si>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</si>
  <si>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</si>
  <si>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</si>
  <si>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</si>
  <si>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</si>
  <si>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</si>
  <si>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</si>
  <si>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</si>
  <si>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</si>
  <si>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</si>
  <si>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</si>
  <si>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</si>
  <si>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</si>
  <si>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</si>
  <si>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</si>
  <si>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</si>
  <si>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</si>
  <si>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</si>
  <si>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</si>
  <si>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</si>
  <si>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</si>
  <si>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</si>
  <si>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</si>
  <si>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</si>
  <si>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</si>
  <si>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</si>
  <si>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</si>
  <si>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</si>
  <si>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</si>
  <si>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</si>
  <si>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</si>
  <si>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</si>
  <si>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</si>
  <si>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</si>
  <si>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</si>
  <si>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</si>
  <si>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</si>
  <si>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</si>
  <si>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</si>
  <si>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</si>
  <si>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</si>
  <si>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</si>
  <si>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</si>
  <si>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</si>
  <si>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</si>
  <si>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</si>
  <si>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</si>
  <si>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</si>
  <si>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</si>
  <si>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</si>
  <si>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</si>
  <si>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</si>
  <si>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</si>
  <si>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</si>
  <si>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</si>
  <si>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</si>
  <si>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</si>
  <si>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</si>
  <si>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</si>
  <si>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</si>
  <si>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</si>
  <si>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</si>
  <si>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</si>
  <si>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</si>
  <si>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</si>
  <si>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</si>
  <si>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</si>
  <si>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</si>
  <si>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</si>
  <si>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</si>
  <si>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</si>
  <si>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</si>
  <si>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</si>
  <si>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</si>
  <si>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</si>
  <si>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</si>
  <si>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</si>
  <si>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</si>
  <si>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</si>
  <si>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</si>
  <si>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</si>
  <si>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</si>
  <si>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</si>
  <si>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</si>
  <si>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</si>
  <si>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</si>
  <si>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</si>
  <si>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</si>
  <si>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</si>
  <si>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</si>
  <si>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</si>
  <si>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</si>
  <si>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</si>
  <si>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</si>
  <si>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</si>
  <si>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</si>
  <si>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</si>
  <si>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</si>
  <si>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</si>
  <si>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</si>
  <si>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</si>
  <si>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</si>
  <si>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</si>
  <si>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</si>
  <si>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</si>
  <si>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</si>
  <si>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</si>
  <si>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</si>
  <si>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</si>
  <si>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</si>
  <si>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</si>
  <si>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</si>
  <si>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</si>
  <si>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</si>
  <si>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</si>
  <si>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</si>
  <si>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</si>
  <si>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</si>
  <si>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</si>
  <si>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</si>
  <si>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</si>
  <si>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</si>
  <si>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</si>
  <si>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</si>
  <si>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</si>
  <si>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</si>
  <si>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</si>
  <si>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</si>
  <si>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</si>
  <si>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</si>
  <si>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</si>
  <si>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</si>
  <si>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</si>
  <si>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</si>
  <si>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</si>
  <si>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</si>
  <si>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</si>
  <si>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</si>
  <si>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</si>
  <si>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</si>
  <si>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</si>
  <si>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</si>
  <si>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</si>
  <si>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</si>
  <si>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</si>
  <si>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</si>
  <si>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</si>
  <si>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</si>
  <si>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</si>
  <si>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</si>
  <si>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</si>
  <si>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</si>
  <si>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</si>
  <si>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</si>
  <si>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</si>
  <si>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</si>
  <si>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</si>
  <si>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</si>
  <si>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</si>
  <si>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</si>
  <si>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</si>
  <si>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</si>
  <si>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</si>
  <si>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</si>
  <si>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</si>
  <si>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</si>
  <si>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</si>
  <si>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</si>
  <si>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</si>
  <si>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</si>
  <si>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</si>
  <si>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</si>
  <si>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</si>
  <si>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</si>
  <si>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</si>
  <si>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</si>
  <si>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</si>
  <si>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</si>
  <si>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</si>
  <si>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</si>
  <si>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</si>
  <si>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</si>
  <si>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</si>
  <si>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</si>
  <si>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</si>
  <si>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</si>
  <si>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</si>
  <si>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</si>
  <si>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</si>
  <si>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</si>
  <si>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</si>
  <si>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</si>
  <si>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</si>
  <si>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</si>
  <si>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</si>
  <si>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</si>
  <si>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</si>
  <si>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</si>
  <si>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</si>
  <si>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</si>
  <si>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</si>
  <si>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</si>
  <si>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</si>
  <si>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</si>
  <si>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</si>
  <si>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</si>
  <si>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</si>
  <si>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</si>
  <si>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</si>
  <si>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</si>
  <si>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</si>
  <si>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</si>
  <si>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</si>
  <si>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</si>
  <si>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</si>
  <si>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</si>
  <si>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</si>
  <si>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</si>
  <si>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</si>
  <si>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</si>
  <si>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</si>
  <si>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</si>
  <si>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</si>
  <si>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</si>
  <si>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</si>
  <si>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</si>
  <si>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</si>
  <si>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</si>
  <si>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</si>
  <si>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</si>
  <si>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</si>
  <si>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</si>
  <si>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</si>
  <si>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</si>
  <si>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</si>
  <si>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</si>
  <si>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</si>
  <si>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</si>
  <si>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</si>
  <si>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</si>
  <si>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</si>
  <si>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</si>
  <si>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</si>
  <si>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</si>
  <si>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</si>
  <si>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</si>
  <si>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</si>
  <si>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</si>
  <si>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</si>
  <si>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</si>
  <si>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</si>
  <si>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</si>
  <si>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</si>
  <si>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</si>
  <si>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</si>
  <si>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</si>
  <si>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</si>
  <si>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</si>
  <si>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</si>
  <si>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</si>
  <si>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</si>
  <si>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</si>
  <si>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</si>
  <si>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</si>
  <si>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</si>
  <si>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</si>
  <si>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</si>
  <si>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</si>
  <si>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</si>
  <si>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</si>
  <si>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</si>
  <si>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</si>
  <si>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</si>
  <si>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</si>
  <si>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</si>
  <si>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</si>
  <si>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</si>
  <si>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</si>
  <si>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</si>
  <si>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</si>
  <si>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</si>
  <si>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</si>
  <si>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</si>
  <si>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</si>
  <si>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</si>
  <si>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</si>
  <si>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</si>
  <si>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</si>
  <si>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</si>
  <si>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</si>
  <si>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</si>
  <si>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</si>
  <si>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</si>
  <si>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</si>
  <si>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</si>
  <si>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</si>
  <si>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</si>
  <si>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</si>
  <si>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</si>
  <si>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</si>
  <si>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</si>
  <si>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</si>
  <si>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</si>
  <si>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</si>
  <si>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</si>
  <si>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</si>
  <si>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</si>
  <si>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</si>
  <si>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</si>
  <si>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</si>
  <si>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</si>
  <si>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</si>
  <si>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</si>
  <si>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</si>
  <si>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</si>
  <si>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</si>
  <si>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</si>
  <si>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</si>
  <si>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</si>
  <si>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</si>
  <si>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</si>
  <si>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</si>
  <si>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</si>
  <si>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</si>
  <si>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</si>
  <si>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</si>
  <si>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</si>
  <si>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</si>
  <si>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</si>
  <si>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</si>
  <si>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</si>
  <si>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</si>
  <si>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</si>
  <si>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</si>
  <si>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</si>
  <si>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</si>
  <si>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</si>
  <si>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</si>
  <si>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</si>
  <si>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</si>
  <si>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</si>
  <si>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</si>
  <si>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</si>
  <si>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</si>
  <si>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</si>
  <si>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</si>
  <si>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</si>
  <si>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</si>
  <si>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</si>
  <si>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</si>
  <si>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</si>
  <si>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</si>
  <si>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</si>
  <si>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</si>
  <si>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</si>
  <si>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</si>
  <si>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</si>
  <si>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</si>
  <si>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</si>
  <si>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</si>
  <si>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</si>
  <si>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</si>
  <si>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</si>
  <si>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</si>
  <si>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</si>
  <si>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</si>
  <si>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</si>
  <si>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</si>
  <si>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</si>
  <si>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</si>
  <si>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</si>
  <si>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</si>
  <si>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</si>
  <si>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</si>
  <si>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</si>
  <si>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</si>
  <si>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</si>
  <si>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</si>
  <si>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</si>
  <si>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</si>
  <si>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</si>
  <si>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</si>
  <si>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</si>
  <si>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</si>
  <si>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</si>
  <si>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</si>
  <si>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</si>
  <si>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</si>
  <si>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</si>
  <si>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</si>
  <si>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</si>
  <si>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</si>
  <si>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</si>
  <si>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</si>
  <si>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</si>
  <si>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</si>
  <si>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</si>
  <si>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</si>
  <si>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</si>
  <si>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</si>
  <si>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</si>
  <si>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</si>
  <si>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</si>
  <si>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</si>
  <si>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</si>
  <si>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</si>
  <si>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</si>
  <si>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</si>
  <si>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</si>
  <si>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</si>
  <si>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</si>
  <si>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</si>
  <si>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</si>
  <si>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</si>
  <si>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</si>
  <si>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</si>
  <si>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</si>
  <si>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</si>
  <si>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</si>
  <si>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</si>
  <si>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</si>
  <si>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</si>
  <si>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</si>
  <si>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</si>
  <si>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</si>
  <si>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</si>
  <si>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</si>
  <si>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</si>
  <si>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</si>
  <si>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</si>
  <si>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</si>
  <si>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</si>
  <si>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</si>
  <si>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</si>
  <si>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</si>
  <si>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</si>
  <si>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</si>
  <si>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</si>
  <si>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</si>
  <si>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</si>
  <si>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</si>
  <si>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</si>
  <si>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</si>
  <si>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</si>
  <si>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</si>
  <si>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</si>
  <si>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</si>
  <si>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</si>
  <si>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</si>
  <si>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</si>
  <si>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</si>
  <si>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</si>
  <si>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</si>
  <si>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</si>
  <si>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</si>
  <si>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</si>
  <si>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</si>
  <si>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</si>
  <si>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</si>
  <si>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</si>
  <si>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</si>
  <si>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</si>
  <si>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</si>
  <si>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</si>
  <si>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</si>
  <si>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</si>
  <si>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</si>
  <si>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</si>
  <si>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</si>
  <si>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</si>
  <si>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</si>
  <si>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</si>
  <si>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</si>
  <si>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</si>
  <si>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</si>
  <si>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</si>
  <si>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</si>
  <si>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</si>
  <si>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</si>
  <si>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</si>
  <si>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</si>
  <si>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</si>
  <si>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</si>
  <si>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</si>
  <si>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</si>
  <si>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</si>
  <si>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</si>
  <si>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</si>
  <si>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</si>
  <si>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</si>
  <si>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</si>
  <si>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</si>
  <si>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</si>
  <si>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</si>
  <si>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</si>
  <si>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</si>
  <si>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</si>
  <si>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</si>
  <si>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</si>
  <si>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</si>
  <si>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</si>
  <si>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</si>
  <si>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</si>
  <si>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</si>
  <si>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</si>
  <si>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</si>
  <si>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</si>
  <si>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</si>
  <si>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</si>
  <si>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</si>
  <si>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</si>
  <si>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</si>
  <si>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</si>
  <si>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</si>
  <si>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</si>
  <si>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</si>
  <si>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</si>
  <si>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</si>
  <si>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</si>
  <si>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</si>
  <si>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</si>
  <si>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</si>
  <si>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</si>
  <si>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</si>
  <si>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</si>
  <si>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</si>
  <si>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</si>
  <si>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</si>
  <si>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</si>
  <si>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</si>
  <si>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</si>
  <si>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</si>
  <si>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</si>
  <si>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</si>
  <si>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</si>
  <si>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</si>
  <si>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</si>
  <si>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</si>
  <si>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</si>
  <si>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</si>
  <si>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</si>
  <si>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</si>
  <si>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</si>
  <si>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</si>
  <si>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</si>
  <si>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</si>
  <si>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</si>
  <si>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</si>
  <si>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</si>
  <si>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</si>
  <si>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</si>
  <si>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</si>
  <si>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</si>
  <si>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</si>
  <si>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</si>
  <si>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</si>
  <si>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</si>
  <si>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</si>
  <si>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</si>
  <si>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</si>
  <si>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</si>
  <si>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</si>
  <si>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</si>
  <si>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</si>
  <si>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</si>
  <si>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</si>
  <si>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</si>
  <si>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</si>
  <si>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</si>
  <si>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</si>
  <si>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</si>
  <si>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</si>
  <si>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</si>
  <si>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</si>
  <si>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</si>
  <si>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</si>
  <si>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</si>
  <si>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</si>
  <si>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</si>
  <si>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</si>
  <si>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</si>
  <si>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</si>
  <si>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</si>
  <si>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</si>
  <si>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</si>
  <si>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</si>
  <si>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</si>
  <si>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</si>
  <si>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</si>
  <si>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</si>
  <si>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</si>
  <si>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</si>
  <si>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</si>
  <si>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</si>
  <si>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</si>
  <si>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</si>
  <si>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</si>
  <si>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</si>
  <si>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</si>
  <si>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</si>
  <si>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</si>
  <si>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</si>
  <si>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</si>
  <si>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</si>
  <si>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</si>
  <si>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</si>
  <si>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</si>
  <si>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</si>
  <si>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</si>
  <si>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</si>
  <si>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</si>
  <si>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</si>
  <si>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</si>
  <si>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</si>
  <si>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</si>
  <si>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</si>
  <si>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</si>
  <si>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</si>
  <si>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</si>
  <si>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</si>
  <si>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</si>
  <si>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</si>
  <si>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</si>
  <si>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</si>
  <si>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</si>
  <si>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</si>
  <si>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</si>
  <si>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</si>
  <si>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</si>
  <si>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</si>
  <si>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</si>
  <si>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</si>
  <si>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</si>
  <si>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</si>
  <si>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</si>
  <si>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</si>
  <si>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</si>
  <si>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</si>
  <si>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</si>
  <si>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</si>
  <si>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</si>
  <si>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</si>
  <si>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</si>
  <si>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</si>
  <si>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</si>
  <si>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</si>
  <si>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</si>
  <si>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</si>
  <si>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</si>
  <si>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</si>
  <si>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</si>
  <si>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</si>
  <si>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</si>
  <si>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</si>
  <si>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</si>
  <si>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</si>
  <si>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</si>
  <si>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</si>
  <si>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</si>
  <si>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</si>
  <si>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</si>
  <si>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</si>
  <si>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</si>
  <si>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</si>
  <si>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</si>
  <si>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</si>
  <si>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</si>
  <si>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</si>
  <si>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</si>
  <si>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</si>
  <si>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</si>
  <si>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</si>
  <si>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</si>
  <si>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</si>
  <si>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</si>
  <si>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</si>
  <si>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</si>
  <si>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</si>
  <si>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</si>
  <si>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</si>
  <si>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</si>
  <si>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</si>
  <si>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</si>
  <si>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</si>
  <si>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</si>
  <si>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</si>
  <si>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</si>
  <si>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</si>
  <si>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</si>
  <si>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</si>
  <si>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</si>
  <si>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</si>
  <si>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</si>
  <si>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</si>
  <si>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</si>
  <si>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</si>
  <si>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</si>
  <si>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</si>
  <si>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</si>
  <si>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</si>
  <si>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</si>
  <si>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</si>
  <si>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</si>
  <si>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</si>
  <si>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</si>
  <si>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</si>
  <si>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</si>
  <si>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</si>
  <si>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</si>
  <si>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</si>
  <si>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</si>
  <si>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</si>
  <si>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</si>
  <si>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</si>
  <si>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</si>
  <si>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</si>
  <si>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</si>
  <si>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</si>
  <si>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</si>
  <si>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</si>
  <si>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</si>
  <si>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</si>
  <si>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</si>
  <si>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</si>
  <si>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</si>
  <si>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</si>
  <si>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</si>
  <si>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</si>
  <si>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</si>
  <si>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</si>
  <si>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</si>
  <si>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</si>
  <si>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</si>
  <si>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</si>
  <si>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</si>
  <si>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</si>
  <si>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</si>
  <si>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</si>
  <si>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</si>
  <si>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</si>
  <si>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</si>
  <si>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</si>
  <si>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</si>
  <si>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</si>
  <si>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</si>
  <si>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</si>
  <si>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</si>
  <si>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</si>
  <si>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</si>
  <si>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</si>
  <si>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</si>
  <si>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</si>
  <si>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</si>
  <si>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</si>
  <si>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</si>
  <si>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</si>
  <si>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</si>
  <si>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</si>
  <si>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</si>
  <si>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</si>
  <si>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</si>
  <si>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</si>
  <si>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</si>
  <si>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</si>
  <si>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</si>
  <si>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</si>
  <si>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</si>
  <si>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</si>
  <si>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</si>
  <si>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</si>
  <si>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</si>
  <si>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</si>
  <si>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</si>
  <si>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</si>
  <si>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</si>
  <si>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</si>
  <si>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</si>
  <si>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</si>
  <si>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</si>
  <si>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</si>
  <si>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</si>
  <si>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</si>
  <si>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</si>
  <si>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</si>
  <si>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</si>
  <si>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</si>
  <si>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</si>
  <si>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</si>
  <si>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</si>
  <si>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</si>
  <si>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</si>
  <si>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</si>
  <si>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</si>
  <si>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</si>
  <si>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</si>
  <si>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</si>
  <si>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</si>
  <si>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</si>
  <si>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</si>
  <si>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</si>
  <si>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</si>
  <si>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</si>
  <si>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</si>
  <si>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</si>
  <si>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</si>
  <si>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</si>
  <si>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</si>
  <si>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</si>
  <si>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</si>
  <si>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</si>
  <si>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</si>
  <si>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</si>
  <si>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</si>
  <si>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</si>
  <si>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</si>
  <si>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</si>
  <si>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</si>
  <si>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</si>
  <si>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</si>
  <si>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</si>
  <si>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</si>
  <si>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</si>
  <si>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</si>
  <si>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</si>
  <si>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</si>
  <si>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</si>
  <si>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</si>
  <si>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</si>
  <si>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</si>
  <si>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</si>
  <si>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</si>
  <si>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</si>
  <si>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</si>
  <si>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</si>
  <si>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</si>
  <si>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</si>
  <si>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</si>
  <si>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</si>
  <si>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</si>
  <si>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</si>
  <si>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</si>
  <si>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</si>
  <si>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</si>
  <si>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</si>
  <si>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</si>
  <si>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</si>
  <si>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</si>
  <si>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</si>
  <si>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</si>
  <si>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</si>
  <si>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</si>
  <si>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</si>
  <si>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</si>
  <si>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</si>
  <si>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</si>
  <si>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</si>
  <si>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</si>
  <si>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</si>
  <si>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</si>
  <si>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</si>
  <si>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</si>
  <si>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</si>
  <si>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</si>
  <si>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</si>
  <si>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</si>
  <si>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</si>
  <si>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</si>
  <si>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</si>
  <si>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</si>
  <si>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</si>
  <si>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</si>
  <si>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</si>
  <si>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</si>
  <si>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</si>
  <si>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</si>
  <si>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</si>
  <si>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</si>
  <si>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</si>
  <si>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</si>
  <si>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</si>
  <si>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</si>
  <si>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</si>
  <si>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</si>
  <si>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</si>
  <si>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</si>
  <si>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</si>
  <si>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</si>
  <si>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</si>
  <si>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</si>
  <si>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</si>
  <si>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</si>
  <si>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</si>
  <si>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</si>
  <si>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</si>
  <si>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</si>
  <si>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</si>
  <si>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</si>
  <si>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</si>
  <si>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</si>
  <si>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</si>
  <si>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</si>
  <si>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</si>
  <si>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</si>
  <si>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</si>
  <si>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</si>
  <si>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</si>
  <si>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</si>
  <si>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</si>
  <si>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</si>
  <si>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</si>
  <si>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</si>
  <si>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</si>
  <si>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</si>
  <si>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</si>
  <si>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</si>
  <si>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</si>
  <si>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</si>
  <si>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</si>
  <si>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</si>
  <si>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</si>
  <si>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</si>
  <si>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</si>
  <si>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</si>
  <si>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</si>
  <si>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</si>
  <si>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</si>
  <si>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</si>
  <si>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</si>
  <si>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</si>
  <si>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</si>
  <si>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</si>
  <si>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</si>
  <si>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</si>
  <si>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</si>
  <si>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</si>
  <si>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</si>
  <si>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</si>
  <si>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</si>
  <si>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</si>
  <si>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</si>
  <si>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</si>
  <si>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</si>
  <si>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</si>
  <si>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</si>
  <si>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</si>
  <si>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</si>
  <si>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</si>
  <si>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</si>
  <si>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</si>
  <si>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</si>
  <si>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</si>
  <si>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</si>
  <si>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</si>
  <si>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</si>
  <si>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</si>
  <si>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</si>
  <si>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</si>
  <si>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</si>
  <si>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</si>
  <si>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</si>
  <si>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</si>
  <si>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</si>
  <si>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</si>
  <si>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</si>
  <si>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</si>
  <si>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</si>
  <si>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</si>
  <si>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</si>
  <si>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</si>
  <si>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</si>
  <si>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</si>
  <si>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</si>
  <si>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</si>
  <si>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</si>
  <si>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</si>
  <si>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</si>
  <si>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</si>
  <si>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</si>
  <si>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</si>
  <si>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</si>
  <si>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</si>
  <si>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</si>
  <si>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</si>
  <si>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</si>
  <si>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</si>
  <si>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</si>
  <si>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</si>
  <si>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</si>
  <si>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</si>
  <si>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</si>
  <si>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</si>
  <si>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</si>
  <si>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</si>
  <si>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</si>
  <si>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</si>
  <si>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</si>
  <si>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</si>
  <si>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</si>
  <si>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</si>
  <si>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</si>
  <si>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</si>
  <si>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</si>
  <si>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</si>
  <si>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</si>
  <si>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</si>
  <si>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</si>
  <si>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</si>
  <si>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</si>
  <si>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</si>
  <si>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</si>
  <si>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</si>
  <si>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</si>
  <si>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</si>
  <si>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</si>
  <si>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</si>
  <si>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</si>
  <si>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</si>
  <si>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</si>
  <si>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</si>
  <si>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</si>
  <si>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</si>
  <si>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</si>
  <si>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</si>
  <si>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</si>
  <si>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</si>
  <si>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</si>
  <si>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</si>
  <si>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</si>
  <si>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</si>
  <si>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</si>
  <si>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</si>
  <si>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</si>
  <si>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</si>
  <si>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</si>
  <si>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</si>
  <si>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</si>
  <si>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</si>
  <si>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</si>
  <si>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</si>
  <si>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</si>
  <si>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</si>
  <si>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</si>
  <si>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</si>
  <si>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</si>
  <si>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</si>
  <si>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</si>
  <si>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</si>
  <si>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</si>
  <si>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</si>
  <si>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</si>
  <si>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</si>
  <si>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</si>
  <si>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</si>
  <si>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</si>
  <si>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</si>
  <si>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</si>
  <si>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</si>
  <si>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</si>
  <si>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</si>
  <si>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</si>
  <si>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</si>
  <si>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</si>
  <si>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</si>
  <si>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</si>
  <si>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</si>
  <si>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</si>
  <si>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</si>
  <si>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</si>
  <si>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</si>
  <si>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</si>
  <si>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</si>
  <si>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</si>
  <si>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</si>
  <si>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</si>
  <si>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</si>
  <si>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</si>
  <si>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</si>
  <si>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</si>
  <si>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</si>
  <si>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</si>
  <si>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</si>
  <si>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</si>
  <si>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</si>
  <si>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</si>
  <si>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</si>
  <si>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</si>
  <si>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</si>
  <si>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</si>
  <si>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</si>
  <si>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</si>
  <si>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</si>
  <si>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</si>
  <si>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</si>
  <si>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</si>
  <si>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</si>
  <si>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</si>
  <si>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</si>
  <si>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</si>
  <si>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</si>
  <si>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</si>
  <si>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</si>
  <si>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</si>
  <si>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</si>
  <si>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</si>
  <si>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</si>
  <si>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</si>
  <si>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</si>
  <si>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</si>
  <si>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</si>
  <si>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</si>
  <si>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</si>
  <si>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</si>
  <si>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</si>
  <si>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</si>
  <si>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</si>
  <si>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</si>
  <si>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</si>
  <si>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</si>
  <si>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</si>
  <si>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</si>
  <si>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</si>
  <si>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</si>
  <si>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</si>
  <si>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</si>
  <si>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</si>
  <si>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</si>
  <si>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</si>
  <si>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</si>
  <si>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</si>
  <si>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</si>
  <si>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</si>
  <si>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</si>
  <si>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</si>
  <si>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</si>
  <si>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</si>
  <si>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</si>
  <si>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</si>
  <si>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</si>
  <si>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</si>
  <si>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</si>
  <si>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</si>
  <si>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</si>
  <si>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</si>
  <si>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</si>
  <si>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</si>
  <si>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</si>
  <si>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</si>
  <si>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</si>
  <si>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</si>
  <si>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</si>
  <si>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</si>
  <si>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</si>
  <si>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</si>
  <si>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</si>
  <si>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</si>
  <si>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</si>
  <si>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</si>
  <si>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</si>
  <si>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</si>
  <si>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</si>
  <si>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</si>
  <si>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</si>
  <si>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</si>
  <si>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</si>
  <si>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</si>
  <si>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</si>
  <si>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</si>
  <si>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</si>
  <si>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</si>
  <si>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</si>
  <si>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</si>
  <si>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</si>
  <si>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</si>
  <si>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</si>
  <si>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</si>
  <si>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</si>
  <si>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</si>
  <si>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</si>
  <si>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</si>
  <si>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</si>
  <si>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</si>
  <si>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</si>
  <si>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</si>
  <si>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</si>
  <si>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</si>
  <si>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</si>
  <si>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</si>
  <si>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</si>
  <si>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</si>
  <si>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</si>
  <si>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</si>
  <si>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</si>
  <si>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</si>
  <si>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</si>
  <si>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</si>
  <si>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</si>
  <si>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</si>
  <si>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</si>
  <si>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</si>
  <si>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</si>
  <si>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</si>
  <si>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</si>
  <si>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</si>
  <si>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</si>
  <si>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</si>
  <si>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</si>
  <si>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</si>
  <si>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</si>
  <si>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</si>
  <si>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</si>
  <si>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</si>
  <si>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</si>
  <si>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</si>
  <si>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</si>
  <si>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</si>
  <si>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</si>
  <si>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</si>
  <si>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</si>
  <si>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</si>
  <si>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</si>
  <si>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</si>
  <si>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</si>
  <si>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</si>
  <si>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</si>
  <si>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</si>
  <si>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</si>
  <si>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</si>
  <si>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</si>
  <si>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</si>
  <si>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</si>
  <si>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</si>
  <si>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</si>
  <si>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</si>
  <si>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</si>
  <si>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</si>
  <si>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</si>
  <si>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</si>
  <si>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</si>
  <si>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</si>
  <si>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</si>
  <si>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</si>
  <si>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</si>
  <si>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</si>
  <si>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</si>
  <si>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</si>
  <si>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</si>
  <si>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</si>
  <si>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</si>
  <si>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</si>
  <si>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</si>
  <si>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</si>
  <si>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</si>
  <si>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</si>
  <si>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</si>
  <si>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</si>
  <si>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</si>
  <si>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</si>
  <si>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</si>
  <si>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</si>
  <si>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</si>
  <si>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</si>
  <si>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</si>
  <si>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</si>
  <si>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</si>
  <si>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</si>
  <si>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</si>
  <si>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</si>
  <si>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</si>
  <si>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</si>
  <si>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</si>
  <si>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</si>
  <si>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</si>
  <si>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</si>
  <si>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</si>
  <si>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</si>
  <si>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</si>
  <si>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</si>
  <si>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</si>
  <si>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</si>
  <si>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</si>
  <si>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</si>
  <si>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</si>
  <si>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</si>
  <si>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</si>
  <si>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</si>
  <si>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</si>
  <si>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</si>
  <si>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</si>
  <si>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</si>
  <si>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</si>
  <si>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</si>
  <si>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</si>
  <si>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</si>
  <si>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</si>
  <si>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</si>
  <si>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</si>
  <si>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</si>
  <si>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</si>
  <si>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</si>
  <si>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</si>
  <si>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</si>
  <si>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</si>
  <si>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</si>
  <si>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</si>
  <si>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</si>
  <si>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</si>
  <si>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</si>
  <si>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</si>
  <si>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</si>
  <si>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</si>
  <si>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</si>
  <si>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</si>
  <si>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</si>
  <si>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</si>
  <si>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</si>
  <si>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</si>
  <si>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</si>
  <si>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</si>
  <si>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</si>
  <si>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</si>
  <si>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</si>
  <si>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</si>
  <si>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</si>
  <si>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</si>
  <si>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</si>
  <si>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</si>
  <si>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</si>
  <si>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</si>
  <si>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</si>
  <si>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</si>
  <si>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</si>
  <si>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</si>
  <si>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</si>
  <si>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</si>
  <si>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</si>
  <si>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</si>
  <si>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</si>
  <si>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</si>
  <si>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</si>
  <si>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</si>
  <si>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</si>
  <si>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</si>
  <si>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</si>
  <si>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</si>
  <si>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</si>
  <si>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</si>
  <si>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</si>
  <si>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</si>
  <si>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</si>
  <si>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</si>
  <si>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</si>
  <si>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</si>
  <si>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</si>
  <si>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</si>
  <si>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</si>
  <si>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</si>
  <si>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</si>
  <si>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</si>
  <si>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</si>
  <si>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</si>
  <si>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</si>
  <si>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</si>
  <si>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</si>
  <si>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</si>
  <si>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</si>
  <si>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</si>
  <si>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</si>
  <si>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</si>
  <si>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</si>
  <si>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</si>
  <si>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</si>
  <si>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</si>
  <si>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</si>
  <si>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</si>
  <si>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</si>
  <si>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</si>
  <si>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</si>
  <si>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</si>
  <si>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</si>
  <si>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</si>
  <si>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</si>
  <si>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</si>
  <si>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</si>
  <si>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</si>
  <si>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</si>
  <si>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</si>
  <si>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</si>
  <si>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</si>
  <si>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</si>
  <si>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</si>
  <si>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</si>
  <si>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</si>
  <si>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</si>
  <si>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</si>
  <si>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</si>
  <si>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</si>
  <si>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</si>
  <si>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</si>
  <si>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</si>
  <si>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</si>
  <si>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</si>
  <si>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</si>
  <si>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</si>
  <si>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</si>
  <si>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</si>
  <si>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</si>
  <si>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</si>
  <si>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</si>
  <si>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</si>
  <si>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</si>
  <si>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</si>
  <si>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</si>
  <si>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</si>
  <si>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</si>
  <si>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</si>
  <si>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</si>
  <si>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</si>
  <si>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</si>
  <si>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</si>
  <si>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</si>
  <si>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</si>
  <si>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</si>
  <si>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</si>
  <si>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</si>
  <si>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</si>
  <si>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</si>
  <si>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</si>
  <si>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</si>
  <si>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</si>
  <si>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</si>
  <si>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</si>
  <si>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</si>
  <si>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</si>
  <si>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</si>
  <si>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</si>
  <si>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</si>
  <si>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</si>
  <si>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</si>
  <si>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</si>
  <si>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</si>
  <si>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</si>
  <si>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</si>
  <si>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</si>
  <si>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</si>
  <si>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</si>
  <si>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</si>
  <si>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</si>
  <si>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</si>
  <si>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</si>
  <si>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</si>
  <si>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</si>
  <si>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</si>
  <si>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</si>
  <si>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</si>
  <si>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</si>
  <si>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</si>
  <si>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</si>
  <si>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</si>
  <si>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</si>
  <si>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</si>
  <si>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</si>
  <si>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</si>
  <si>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</si>
  <si>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</si>
  <si>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</si>
  <si>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</si>
  <si>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</si>
  <si>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</si>
  <si>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</si>
  <si>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</si>
  <si>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</si>
  <si>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</si>
  <si>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</si>
  <si>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</si>
  <si>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</si>
  <si>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</si>
  <si>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</si>
  <si>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</si>
  <si>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</si>
  <si>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</si>
  <si>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</si>
  <si>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</si>
  <si>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</si>
  <si>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</si>
  <si>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</si>
  <si>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</si>
  <si>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</si>
  <si>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</si>
  <si>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</si>
  <si>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</si>
  <si>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</si>
  <si>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</si>
  <si>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</si>
  <si>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</si>
  <si>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</si>
  <si>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</si>
  <si>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</si>
  <si>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</si>
  <si>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</si>
  <si>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</si>
  <si>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</si>
  <si>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</si>
  <si>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</si>
  <si>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</si>
  <si>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</si>
  <si>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</si>
  <si>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</si>
  <si>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</si>
  <si>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</si>
  <si>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</si>
  <si>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</si>
  <si>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</si>
  <si>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</si>
  <si>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</si>
  <si>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</si>
  <si>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</si>
  <si>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</si>
  <si>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</si>
  <si>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</si>
  <si>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</si>
  <si>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</si>
  <si>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</si>
  <si>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</si>
  <si>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</si>
  <si>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</si>
  <si>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</si>
  <si>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</si>
  <si>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</si>
  <si>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</si>
  <si>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</si>
  <si>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</si>
  <si>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</si>
  <si>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</si>
  <si>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</si>
  <si>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</si>
  <si>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</si>
  <si>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</si>
  <si>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</si>
  <si>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</si>
  <si>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</si>
  <si>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</si>
  <si>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</si>
  <si>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</si>
  <si>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</si>
  <si>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</si>
  <si>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</si>
  <si>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</si>
  <si>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</si>
  <si>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</si>
  <si>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</si>
  <si>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</si>
  <si>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</si>
  <si>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</si>
  <si>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</si>
  <si>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</si>
  <si>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</si>
  <si>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</si>
  <si>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</si>
  <si>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</si>
  <si>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</si>
  <si>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</si>
  <si>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</si>
  <si>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</si>
  <si>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</si>
  <si>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</si>
  <si>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</si>
  <si>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</si>
  <si>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</si>
  <si>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</si>
  <si>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</si>
  <si>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</si>
  <si>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</si>
  <si>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</si>
  <si>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</si>
  <si>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</si>
  <si>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</si>
  <si>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</si>
  <si>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</si>
  <si>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</si>
  <si>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</si>
  <si>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</si>
  <si>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</si>
  <si>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</si>
  <si>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</si>
  <si>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</si>
  <si>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</si>
  <si>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</si>
  <si>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</si>
  <si>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</si>
  <si>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</si>
  <si>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</si>
  <si>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</si>
  <si>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</si>
  <si>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</si>
  <si>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</si>
  <si>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</si>
  <si>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</si>
  <si>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</si>
  <si>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</si>
  <si>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</si>
  <si>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</si>
  <si>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</si>
  <si>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</si>
  <si>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</si>
  <si>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</si>
  <si>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</si>
  <si>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</si>
  <si>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</si>
  <si>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</si>
  <si>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</si>
  <si>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</si>
  <si>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</si>
  <si>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</si>
  <si>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</si>
  <si>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</si>
  <si>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</si>
  <si>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</si>
  <si>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</si>
  <si>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</si>
  <si>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</si>
  <si>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</si>
  <si>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</si>
  <si>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</si>
  <si>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</si>
  <si>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</si>
  <si>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</si>
  <si>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</si>
  <si>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</si>
  <si>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</si>
  <si>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</si>
  <si>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</si>
  <si>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</si>
  <si>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</si>
  <si>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</si>
  <si>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</si>
  <si>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</si>
  <si>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</si>
  <si>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</si>
  <si>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</si>
  <si>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</si>
  <si>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</si>
  <si>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</si>
  <si>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</si>
  <si>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</si>
  <si>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</si>
  <si>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</si>
  <si>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</si>
  <si>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</si>
  <si>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</si>
  <si>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</si>
  <si>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</si>
  <si>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</si>
  <si>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</si>
  <si>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</si>
  <si>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</si>
  <si>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</si>
  <si>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</si>
  <si>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</si>
  <si>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</si>
  <si>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</si>
  <si>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</si>
  <si>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</si>
  <si>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</si>
  <si>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</si>
  <si>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</si>
  <si>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</si>
  <si>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</si>
  <si>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</si>
  <si>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</si>
  <si>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</si>
  <si>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</si>
  <si>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</si>
  <si>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</si>
  <si>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</si>
  <si>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</si>
  <si>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</si>
  <si>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</si>
  <si>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</si>
  <si>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</si>
  <si>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</si>
  <si>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</si>
  <si>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</si>
  <si>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</si>
  <si>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</si>
  <si>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</si>
  <si>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</si>
  <si>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</si>
  <si>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</si>
  <si>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</si>
  <si>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</si>
  <si>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</si>
  <si>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</si>
  <si>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</si>
  <si>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</si>
  <si>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</si>
  <si>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</si>
  <si>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</si>
  <si>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</si>
  <si>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</si>
  <si>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</si>
  <si>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</si>
  <si>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</si>
  <si>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</si>
  <si>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</si>
  <si>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</si>
  <si>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</si>
  <si>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</si>
  <si>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</si>
  <si>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</si>
  <si>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</si>
  <si>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</si>
  <si>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</si>
  <si>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</si>
  <si>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</si>
  <si>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</si>
  <si>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</si>
  <si>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</si>
  <si>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</si>
  <si>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</si>
  <si>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</si>
  <si>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</si>
  <si>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</si>
  <si>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</si>
  <si>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</si>
  <si>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</si>
  <si>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</si>
  <si>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</si>
  <si>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</si>
  <si>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</si>
  <si>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</si>
  <si>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</si>
  <si>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</si>
  <si>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</si>
  <si>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</si>
  <si>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</si>
  <si>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</si>
  <si>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</si>
  <si>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</si>
  <si>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</si>
  <si>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</si>
  <si>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</si>
  <si>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</si>
  <si>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</si>
  <si>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</si>
  <si>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</si>
  <si>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</si>
  <si>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</si>
  <si>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</si>
  <si>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</si>
  <si>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</si>
  <si>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</si>
  <si>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</si>
  <si>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</si>
  <si>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</si>
  <si>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</si>
  <si>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</si>
  <si>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</si>
  <si>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</si>
  <si>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</si>
  <si>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</si>
  <si>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</si>
  <si>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</si>
  <si>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</si>
  <si>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</si>
  <si>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</si>
  <si>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</si>
  <si>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</si>
  <si>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</si>
  <si>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</si>
  <si>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</si>
  <si>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</si>
  <si>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</si>
  <si>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</si>
  <si>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</si>
  <si>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</si>
  <si>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</si>
  <si>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</si>
  <si>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</si>
  <si>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</si>
  <si>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</si>
  <si>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</si>
  <si>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</si>
  <si>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</si>
  <si>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</si>
  <si>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</si>
  <si>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</si>
  <si>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</si>
  <si>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</si>
  <si>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</si>
  <si>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</si>
  <si>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</si>
  <si>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</si>
  <si>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</si>
  <si>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</si>
  <si>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</si>
  <si>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</si>
  <si>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</si>
  <si>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</si>
  <si>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</si>
  <si>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</si>
  <si>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</si>
  <si>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</si>
  <si>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</si>
  <si>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</si>
  <si>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</si>
  <si>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</si>
  <si>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</si>
  <si>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</si>
  <si>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</si>
  <si>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</si>
  <si>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</si>
  <si>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</si>
  <si>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</si>
  <si>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</si>
  <si>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</si>
  <si>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</si>
  <si>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</si>
  <si>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</si>
  <si>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</si>
  <si>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</si>
  <si>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</si>
  <si>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</si>
  <si>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</si>
  <si>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</si>
  <si>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</si>
  <si>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</si>
  <si>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</si>
  <si>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</si>
  <si>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</si>
  <si>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</si>
  <si>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</si>
  <si>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</si>
  <si>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</si>
  <si>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</si>
  <si>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</si>
  <si>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</si>
  <si>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</si>
  <si>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</si>
  <si>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</si>
  <si>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</si>
  <si>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</si>
  <si>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</si>
  <si>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</si>
  <si>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</si>
  <si>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</si>
  <si>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</si>
  <si>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</si>
  <si>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</si>
  <si>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</si>
  <si>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</si>
  <si>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</si>
  <si>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</si>
  <si>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</si>
  <si>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</si>
  <si>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</si>
  <si>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</si>
  <si>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</si>
  <si>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</si>
  <si>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</si>
  <si>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</si>
  <si>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</si>
  <si>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</si>
  <si>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</si>
  <si>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</si>
  <si>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</si>
  <si>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</si>
  <si>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</si>
  <si>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</si>
  <si>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</si>
  <si>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</si>
  <si>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</si>
  <si>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</si>
  <si>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</si>
  <si>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</si>
  <si>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</si>
  <si>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</si>
  <si>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</si>
  <si>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</si>
  <si>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</si>
  <si>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</si>
  <si>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</si>
  <si>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</si>
  <si>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</si>
  <si>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</si>
  <si>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</si>
  <si>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</si>
  <si>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</si>
  <si>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</si>
  <si>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</si>
  <si>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</si>
  <si>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</si>
  <si>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</si>
  <si>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</si>
  <si>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</si>
  <si>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</si>
  <si>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</si>
  <si>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</si>
  <si>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</si>
  <si>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</si>
  <si>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</si>
  <si>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</si>
  <si>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</si>
  <si>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</si>
  <si>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</si>
  <si>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</si>
  <si>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</si>
  <si>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</si>
  <si>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</si>
  <si>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</si>
  <si>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</si>
  <si>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</si>
  <si>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</si>
  <si>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</si>
  <si>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</si>
  <si>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</si>
  <si>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</si>
  <si>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</si>
  <si>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</si>
  <si>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</si>
  <si>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</si>
  <si>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</si>
  <si>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</si>
  <si>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</si>
  <si>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</si>
  <si>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</si>
  <si>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</si>
  <si>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</si>
  <si>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</si>
  <si>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</si>
  <si>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</si>
  <si>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</si>
  <si>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</si>
  <si>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</si>
  <si>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</si>
  <si>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</si>
  <si>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</si>
  <si>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</si>
  <si>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</si>
  <si>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</si>
  <si>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</si>
  <si>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</si>
  <si>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</si>
  <si>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</si>
  <si>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</si>
  <si>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</si>
  <si>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</si>
  <si>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</si>
  <si>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</si>
  <si>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</si>
  <si>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</si>
  <si>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</si>
  <si>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</si>
  <si>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</si>
  <si>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</si>
  <si>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</si>
  <si>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</si>
  <si>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</si>
  <si>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</si>
  <si>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</si>
  <si>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</si>
  <si>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</si>
  <si>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</si>
  <si>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</si>
  <si>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</si>
  <si>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</si>
  <si>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</si>
  <si>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</si>
  <si>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</si>
  <si>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</si>
  <si>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</si>
  <si>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</si>
  <si>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</si>
  <si>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</si>
  <si>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</si>
  <si>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</si>
  <si>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</si>
  <si>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</si>
  <si>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</si>
  <si>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</si>
  <si>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</si>
  <si>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</si>
  <si>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</si>
  <si>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</si>
  <si>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</si>
  <si>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</si>
  <si>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</si>
  <si>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</si>
  <si>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</si>
  <si>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</si>
  <si>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</si>
  <si>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</si>
  <si>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</si>
  <si>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</si>
  <si>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</si>
  <si>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</si>
  <si>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</si>
  <si>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</si>
  <si>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</si>
  <si>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</si>
  <si>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</si>
  <si>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</si>
  <si>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</si>
  <si>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</si>
  <si>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</si>
  <si>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</si>
  <si>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</si>
  <si>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</si>
  <si>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</si>
  <si>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</si>
  <si>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</si>
  <si>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</si>
  <si>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</si>
  <si>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</si>
  <si>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</si>
  <si>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</si>
  <si>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</si>
  <si>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</si>
  <si>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</si>
  <si>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</si>
  <si>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</si>
  <si>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</si>
  <si>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</si>
  <si>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</si>
  <si>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</si>
  <si>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</si>
  <si>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</si>
  <si>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</si>
  <si>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</si>
  <si>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</si>
  <si>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</si>
  <si>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</si>
  <si>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</si>
  <si>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</si>
  <si>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</si>
  <si>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</si>
  <si>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</si>
  <si>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</si>
  <si>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</si>
  <si>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</si>
  <si>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</si>
  <si>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</si>
  <si>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</si>
  <si>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</si>
  <si>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</si>
  <si>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</si>
  <si>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</si>
  <si>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</si>
  <si>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</si>
  <si>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</si>
  <si>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</si>
  <si>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</si>
  <si>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</si>
  <si>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</si>
  <si>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</si>
  <si>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</si>
  <si>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</si>
  <si>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</si>
  <si>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</si>
  <si>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</si>
  <si>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</si>
  <si>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</si>
  <si>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</si>
  <si>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</si>
  <si>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</si>
  <si>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</si>
  <si>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</si>
  <si>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</si>
  <si>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</si>
  <si>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</si>
  <si>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</si>
  <si>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</si>
  <si>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</si>
  <si>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</si>
  <si>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</si>
  <si>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</si>
  <si>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</si>
  <si>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</si>
  <si>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</si>
  <si>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</si>
  <si>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</si>
  <si>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</si>
  <si>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</si>
  <si>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</si>
  <si>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</si>
  <si>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</si>
  <si>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</si>
  <si>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</si>
  <si>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</si>
  <si>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</si>
  <si>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</si>
  <si>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</si>
  <si>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</si>
  <si>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</si>
  <si>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</si>
  <si>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</si>
  <si>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</si>
  <si>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</si>
  <si>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</si>
  <si>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</si>
  <si>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</si>
  <si>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</si>
  <si>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</si>
  <si>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</si>
  <si>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</si>
  <si>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</si>
  <si>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</si>
  <si>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</si>
  <si>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</si>
  <si>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</si>
  <si>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</si>
  <si>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</si>
  <si>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</si>
  <si>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</si>
  <si>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</si>
  <si>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</si>
  <si>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</si>
  <si>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</si>
  <si>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</si>
  <si>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</si>
  <si>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</si>
  <si>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</si>
  <si>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</si>
  <si>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</si>
  <si>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</si>
  <si>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</si>
  <si>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</si>
  <si>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</si>
  <si>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</si>
  <si>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</si>
  <si>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</si>
  <si>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</si>
  <si>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</si>
  <si>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</si>
  <si>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</si>
  <si>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</si>
  <si>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</si>
  <si>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</si>
  <si>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</si>
  <si>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</si>
  <si>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</si>
  <si>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</si>
  <si>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</si>
  <si>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</si>
  <si>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</si>
  <si>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</si>
  <si>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</si>
  <si>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</si>
  <si>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</si>
  <si>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</si>
  <si>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</si>
  <si>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</si>
  <si>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</si>
  <si>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</si>
  <si>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</si>
  <si>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</si>
  <si>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</si>
  <si>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</si>
  <si>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</si>
  <si>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</si>
  <si>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</si>
  <si>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</si>
  <si>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</si>
  <si>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</si>
  <si>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</si>
  <si>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</si>
  <si>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</si>
  <si>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</si>
  <si>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</si>
  <si>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</si>
  <si>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</si>
  <si>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</si>
  <si>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</si>
  <si>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</si>
  <si>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</si>
  <si>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</si>
  <si>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</si>
  <si>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</si>
  <si>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</si>
  <si>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</si>
  <si>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</si>
  <si>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</si>
  <si>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</si>
  <si>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</si>
  <si>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</si>
  <si>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</si>
  <si>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</si>
  <si>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</si>
  <si>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</si>
  <si>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</si>
  <si>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</si>
  <si>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</si>
  <si>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</si>
  <si>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</si>
  <si>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</si>
  <si>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</si>
  <si>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</si>
  <si>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</si>
  <si>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</si>
  <si>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</si>
  <si>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</si>
  <si>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</si>
  <si>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</si>
  <si>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</si>
  <si>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</si>
  <si>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</si>
  <si>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</si>
  <si>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</si>
  <si>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</si>
  <si>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</si>
  <si>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</si>
  <si>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</si>
  <si>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</si>
  <si>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</si>
  <si>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</si>
  <si>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</si>
  <si>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</si>
  <si>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</si>
  <si>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</si>
  <si>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</si>
  <si>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</si>
  <si>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</si>
  <si>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</si>
  <si>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</si>
  <si>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</si>
  <si>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</si>
  <si>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</si>
  <si>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</si>
  <si>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</si>
  <si>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</si>
  <si>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</si>
  <si>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</si>
  <si>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</si>
  <si>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</si>
  <si>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</si>
  <si>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</si>
  <si>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</si>
  <si>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</si>
  <si>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</si>
  <si>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</si>
  <si>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</si>
  <si>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</si>
  <si>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</si>
  <si>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</si>
  <si>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</si>
  <si>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</si>
  <si>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</si>
  <si>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</si>
  <si>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</si>
  <si>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</si>
  <si>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</si>
  <si>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</si>
  <si>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</si>
  <si>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</si>
  <si>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</si>
  <si>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</si>
  <si>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</si>
  <si>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</si>
  <si>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</si>
  <si>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</si>
  <si>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</si>
  <si>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</si>
  <si>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</si>
  <si>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</si>
  <si>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</si>
  <si>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</si>
  <si>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</si>
  <si>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</si>
  <si>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</si>
  <si>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</si>
  <si>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</si>
  <si>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</si>
  <si>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</si>
  <si>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</si>
  <si>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</si>
  <si>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</si>
  <si>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</si>
  <si>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</si>
  <si>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</si>
  <si>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</si>
  <si>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</si>
  <si>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</si>
  <si>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</si>
  <si>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</si>
  <si>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</si>
  <si>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</si>
  <si>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</si>
  <si>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</si>
  <si>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</si>
  <si>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</si>
  <si>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</si>
  <si>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</si>
  <si>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</si>
  <si>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</si>
  <si>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</si>
  <si>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</si>
  <si>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</si>
  <si>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</si>
  <si>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</si>
  <si>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</si>
  <si>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</si>
  <si>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</si>
  <si>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</si>
  <si>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</si>
  <si>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</si>
  <si>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</si>
  <si>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</si>
  <si>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</si>
  <si>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</si>
  <si>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</si>
  <si>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</si>
  <si>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</si>
  <si>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</si>
  <si>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</si>
  <si>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</si>
  <si>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</si>
  <si>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</si>
  <si>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</si>
  <si>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</si>
  <si>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</si>
  <si>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</si>
  <si>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</si>
  <si>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</si>
  <si>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</si>
  <si>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</si>
  <si>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</si>
  <si>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</si>
  <si>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</si>
  <si>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</si>
  <si>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</si>
  <si>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</si>
  <si>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</si>
  <si>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</si>
  <si>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</si>
  <si>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</si>
  <si>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</si>
  <si>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</si>
  <si>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</si>
  <si>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</si>
  <si>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</si>
  <si>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</si>
  <si>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</si>
  <si>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</si>
  <si>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</si>
  <si>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</si>
  <si>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</si>
  <si>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</si>
  <si>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</si>
  <si>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</si>
  <si>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</si>
  <si>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</si>
  <si>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</si>
  <si>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</si>
  <si>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</si>
  <si>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</si>
  <si>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</si>
  <si>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</si>
  <si>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</si>
  <si>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</si>
  <si>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</si>
  <si>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</si>
  <si>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</si>
  <si>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</si>
  <si>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</si>
  <si>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</si>
  <si>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</si>
  <si>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</si>
  <si>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</si>
  <si>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</si>
  <si>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</si>
  <si>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</si>
  <si>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</si>
  <si>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</si>
  <si>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</si>
  <si>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</si>
  <si>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</si>
  <si>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</si>
  <si>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</si>
  <si>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</si>
  <si>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</si>
  <si>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</si>
  <si>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</si>
  <si>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</si>
  <si>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</si>
  <si>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</si>
  <si>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</si>
  <si>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</si>
  <si>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</si>
  <si>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</si>
  <si>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</si>
  <si>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</si>
  <si>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</si>
  <si>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</si>
  <si>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</si>
  <si>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</si>
  <si>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</si>
  <si>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</si>
  <si>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</si>
  <si>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</si>
  <si>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</si>
  <si>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</si>
  <si>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</si>
  <si>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</si>
  <si>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</si>
  <si>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</si>
  <si>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</si>
  <si>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</si>
  <si>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</si>
  <si>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</si>
  <si>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</si>
  <si>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</si>
  <si>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</si>
  <si>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</si>
  <si>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</si>
  <si>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</si>
  <si>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</si>
  <si>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</si>
  <si>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</si>
  <si>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</si>
  <si>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</si>
  <si>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</si>
  <si>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</si>
  <si>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</si>
  <si>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</si>
  <si>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</si>
  <si>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</si>
  <si>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</si>
  <si>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</si>
  <si>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</si>
  <si>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</si>
  <si>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</si>
  <si>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</si>
  <si>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</si>
  <si>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</si>
  <si>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</si>
  <si>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</si>
  <si>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</si>
  <si>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</si>
  <si>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</si>
  <si>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</si>
  <si>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</si>
  <si>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</si>
  <si>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</si>
  <si>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</si>
  <si>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</si>
  <si>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</si>
  <si>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</si>
  <si>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</si>
  <si>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</si>
  <si>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</si>
  <si>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</si>
  <si>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</si>
  <si>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</si>
  <si>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</si>
  <si>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</si>
  <si>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</si>
  <si>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</si>
  <si>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</si>
  <si>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</si>
  <si>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</si>
  <si>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</si>
  <si>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</si>
  <si>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</si>
  <si>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</si>
  <si>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</si>
  <si>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</si>
  <si>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</si>
  <si>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</si>
  <si>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</si>
  <si>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</si>
  <si>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</si>
  <si>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</si>
  <si>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</si>
  <si>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</si>
  <si>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</si>
  <si>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</si>
  <si>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</si>
  <si>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</si>
  <si>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</si>
  <si>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</si>
  <si>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</si>
  <si>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</si>
  <si>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</si>
  <si>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</si>
  <si>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</si>
  <si>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</si>
  <si>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</si>
  <si>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</si>
  <si>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</si>
  <si>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</si>
  <si>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</si>
  <si>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</si>
  <si>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</si>
  <si>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</si>
  <si>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</si>
  <si>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</si>
  <si>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</si>
  <si>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</si>
  <si>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</si>
  <si>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</si>
  <si>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</si>
  <si>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</si>
  <si>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</si>
  <si>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</si>
  <si>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</si>
  <si>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</si>
  <si>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</si>
  <si>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</si>
  <si>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</si>
  <si>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</si>
  <si>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</si>
  <si>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</si>
  <si>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</si>
  <si>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</si>
  <si>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</si>
  <si>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</si>
  <si>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</si>
  <si>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</si>
  <si>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</si>
  <si>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</si>
  <si>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</si>
  <si>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</si>
  <si>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</si>
  <si>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</si>
  <si>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</si>
  <si>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</si>
  <si>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</si>
  <si>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</si>
  <si>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</si>
  <si>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</si>
  <si>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</si>
  <si>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</si>
  <si>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</si>
  <si>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</si>
  <si>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</si>
  <si>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</si>
  <si>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</si>
  <si>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</si>
  <si>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</si>
  <si>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</si>
  <si>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</si>
  <si>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</si>
  <si>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</si>
  <si>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</si>
  <si>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</si>
  <si>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</si>
  <si>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</si>
  <si>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</si>
  <si>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</si>
  <si>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</si>
  <si>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</si>
  <si>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</si>
  <si>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</si>
  <si>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</si>
  <si>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</si>
  <si>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</si>
  <si>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</si>
  <si>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</si>
  <si>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</si>
  <si>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</si>
  <si>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</si>
  <si>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</si>
  <si>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</si>
  <si>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</si>
  <si>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</si>
  <si>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</si>
  <si>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</si>
  <si>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</si>
  <si>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</si>
  <si>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</si>
  <si>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</si>
  <si>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</si>
  <si>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</si>
  <si>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</si>
  <si>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</si>
  <si>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</si>
  <si>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</si>
  <si>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</si>
  <si>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</si>
  <si>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</si>
  <si>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</si>
  <si>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</si>
  <si>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</si>
  <si>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</si>
  <si>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</si>
  <si>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</si>
  <si>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</si>
  <si>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</si>
  <si>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</si>
  <si>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</si>
  <si>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</si>
  <si>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</si>
  <si>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</si>
  <si>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</si>
  <si>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</si>
  <si>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</si>
  <si>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</si>
  <si>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</si>
  <si>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</si>
  <si>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</si>
  <si>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</si>
  <si>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</si>
  <si>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</si>
  <si>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</si>
  <si>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</si>
  <si>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</si>
  <si>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</si>
  <si>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</si>
  <si>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</si>
  <si>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</si>
  <si>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</si>
  <si>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</si>
  <si>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</si>
  <si>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</si>
  <si>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</si>
  <si>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</si>
  <si>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</si>
  <si>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</si>
  <si>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</si>
  <si>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</si>
  <si>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</si>
  <si>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</si>
  <si>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</si>
  <si>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</si>
  <si>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</si>
  <si>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</si>
  <si>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</si>
  <si>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</si>
  <si>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</si>
  <si>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</si>
  <si>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</si>
  <si>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</si>
  <si>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</si>
  <si>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</si>
  <si>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</si>
  <si>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</si>
  <si>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</si>
  <si>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</si>
  <si>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</si>
  <si>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</si>
  <si>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</si>
  <si>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</si>
  <si>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</si>
  <si>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</si>
  <si>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</si>
  <si>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</si>
  <si>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</si>
  <si>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</si>
  <si>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</si>
  <si>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</si>
  <si>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</si>
  <si>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</si>
  <si>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</si>
  <si>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</si>
  <si>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</si>
  <si>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</si>
  <si>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</si>
  <si>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</si>
  <si>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</si>
  <si>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</si>
  <si>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</si>
  <si>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</si>
  <si>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</si>
  <si>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</si>
  <si>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</si>
  <si>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</si>
  <si>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</si>
  <si>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</si>
  <si>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</si>
  <si>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</si>
  <si>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</si>
  <si>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</si>
  <si>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</si>
  <si>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</si>
  <si>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</si>
  <si>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</si>
  <si>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</si>
  <si>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</si>
  <si>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</si>
  <si>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</si>
  <si>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</si>
  <si>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</si>
  <si>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</si>
  <si>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</si>
  <si>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</si>
  <si>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</si>
  <si>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</si>
  <si>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</si>
  <si>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</si>
  <si>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</si>
  <si>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</si>
  <si>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</si>
  <si>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</si>
  <si>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</si>
  <si>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</si>
  <si>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</si>
  <si>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</si>
  <si>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</si>
  <si>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</si>
  <si>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</si>
  <si>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</si>
  <si>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</si>
  <si>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</si>
  <si>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</si>
  <si>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</si>
  <si>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</si>
  <si>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</si>
  <si>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</si>
  <si>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</si>
  <si>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</si>
  <si>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</si>
  <si>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</si>
  <si>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</si>
  <si>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</si>
  <si>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</si>
  <si>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</si>
  <si>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</si>
  <si>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</si>
  <si>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</si>
  <si>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</si>
  <si>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</si>
  <si>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</si>
  <si>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</si>
  <si>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</si>
  <si>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</si>
  <si>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</si>
  <si>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</si>
  <si>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</si>
  <si>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</si>
  <si>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</si>
  <si>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</si>
  <si>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</si>
  <si>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</si>
  <si>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</si>
  <si>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</si>
  <si>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</si>
  <si>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</si>
  <si>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</si>
  <si>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</si>
  <si>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</si>
  <si>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</si>
  <si>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</si>
  <si>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</si>
  <si>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</si>
  <si>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</si>
  <si>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</si>
  <si>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</si>
  <si>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</si>
  <si>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</si>
  <si>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</si>
  <si>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</si>
  <si>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</si>
  <si>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</si>
  <si>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</si>
  <si>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</si>
  <si>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</si>
  <si>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</si>
  <si>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</si>
  <si>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</si>
  <si>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</si>
  <si>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</si>
  <si>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</si>
  <si>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</si>
  <si>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</si>
  <si>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</si>
  <si>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</si>
  <si>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</si>
  <si>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</si>
  <si>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</si>
  <si>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</si>
  <si>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</si>
  <si>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</si>
  <si>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</si>
  <si>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</si>
  <si>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</si>
  <si>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</si>
  <si>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</si>
  <si>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</si>
  <si>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</si>
  <si>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</si>
  <si>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</si>
  <si>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</si>
  <si>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</si>
  <si>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</si>
  <si>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</si>
  <si>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</si>
  <si>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</si>
  <si>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</si>
  <si>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</si>
  <si>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</si>
  <si>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</si>
  <si>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</si>
  <si>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</si>
  <si>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</si>
  <si>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</si>
  <si>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</si>
  <si>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</si>
  <si>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</si>
  <si>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</si>
  <si>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</si>
  <si>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</si>
  <si>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</si>
  <si>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</si>
  <si>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</si>
  <si>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</si>
  <si>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</si>
  <si>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</si>
  <si>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</si>
  <si>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</si>
  <si>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</si>
  <si>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</si>
  <si>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</si>
  <si>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</si>
  <si>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</si>
  <si>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</si>
  <si>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</si>
  <si>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</si>
  <si>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</si>
  <si>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</si>
  <si>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</si>
  <si>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</si>
  <si>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</si>
  <si>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</si>
  <si>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</si>
  <si>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</si>
  <si>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</si>
  <si>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</si>
  <si>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</si>
  <si>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</si>
  <si>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</si>
  <si>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</si>
  <si>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</si>
  <si>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</si>
  <si>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</si>
  <si>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</si>
  <si>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</si>
  <si>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</si>
  <si>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</si>
  <si>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</si>
  <si>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</si>
  <si>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</si>
  <si>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</si>
  <si>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</si>
  <si>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</si>
  <si>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</si>
  <si>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</si>
  <si>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</si>
  <si>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</si>
  <si>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</si>
  <si>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</si>
  <si>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</si>
  <si>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</si>
  <si>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</si>
  <si>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</si>
  <si>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</si>
  <si>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</si>
  <si>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</si>
  <si>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</si>
  <si>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</si>
  <si>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</si>
  <si>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</si>
  <si>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</si>
  <si>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</si>
  <si>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</si>
  <si>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</si>
  <si>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</si>
  <si>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</si>
  <si>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</si>
  <si>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</si>
  <si>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</si>
  <si>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</si>
  <si>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</si>
  <si>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</si>
  <si>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</si>
  <si>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</si>
  <si>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</si>
  <si>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</si>
  <si>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</si>
  <si>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</si>
  <si>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</si>
  <si>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</si>
  <si>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</si>
  <si>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</si>
  <si>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</si>
  <si>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</si>
  <si>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</si>
  <si>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</si>
  <si>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</si>
  <si>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</si>
  <si>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</si>
  <si>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</si>
  <si>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</si>
  <si>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</si>
  <si>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</si>
  <si>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</si>
  <si>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</si>
  <si>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</si>
  <si>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</si>
  <si>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</si>
  <si>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</si>
  <si>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</si>
  <si>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</si>
  <si>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</si>
  <si>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</si>
  <si>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</si>
  <si>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</si>
  <si>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</si>
  <si>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</si>
  <si>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</si>
  <si>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</si>
  <si>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</si>
  <si>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</si>
  <si>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</si>
  <si>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</si>
  <si>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</si>
  <si>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</si>
  <si>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</si>
  <si>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</si>
  <si>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</si>
  <si>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</si>
  <si>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</si>
  <si>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</si>
  <si>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</si>
  <si>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</si>
  <si>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</si>
  <si>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</si>
  <si>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</si>
  <si>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</si>
  <si>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</si>
  <si>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</si>
  <si>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</si>
  <si>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</si>
  <si>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</si>
  <si>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</si>
  <si>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</si>
  <si>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</si>
  <si>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</si>
  <si>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</si>
  <si>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</si>
  <si>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</si>
  <si>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</si>
  <si>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</si>
  <si>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</si>
  <si>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</si>
  <si>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</si>
  <si>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</si>
  <si>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</si>
  <si>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</si>
  <si>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</si>
  <si>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</si>
  <si>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</si>
  <si>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</si>
  <si>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</si>
  <si>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</si>
  <si>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</si>
  <si>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</si>
  <si>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</si>
  <si>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</si>
  <si>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</si>
  <si>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</si>
  <si>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</si>
  <si>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</si>
  <si>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</si>
  <si>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</si>
  <si>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</si>
  <si>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</si>
  <si>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</si>
  <si>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</si>
  <si>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</si>
  <si>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</si>
  <si>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</si>
  <si>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</si>
  <si>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</si>
  <si>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</si>
  <si>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</si>
  <si>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</si>
  <si>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</si>
  <si>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</si>
  <si>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</si>
  <si>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</si>
  <si>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</si>
  <si>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</si>
  <si>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</si>
  <si>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</si>
  <si>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</si>
  <si>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</si>
  <si>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</si>
  <si>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</si>
  <si>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</si>
  <si>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</si>
  <si>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</si>
  <si>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</si>
  <si>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</si>
  <si>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</si>
  <si>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</si>
  <si>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</si>
  <si>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</si>
  <si>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</si>
  <si>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</si>
  <si>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</si>
  <si>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</si>
  <si>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</si>
  <si>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</si>
  <si>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</si>
  <si>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</si>
  <si>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</si>
  <si>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</si>
  <si>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</si>
  <si>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</si>
  <si>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</si>
  <si>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</si>
  <si>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</si>
  <si>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</si>
  <si>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</si>
  <si>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</si>
  <si>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</si>
  <si>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</si>
  <si>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</si>
  <si>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</si>
  <si>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</si>
  <si>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</si>
  <si>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</si>
  <si>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</si>
  <si>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</si>
  <si>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</si>
  <si>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</si>
  <si>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</si>
  <si>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</si>
  <si>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</si>
  <si>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</si>
  <si>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</si>
  <si>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</si>
  <si>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</si>
  <si>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</si>
  <si>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</si>
  <si>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</si>
  <si>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</si>
  <si>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</si>
  <si>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</si>
  <si>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</si>
  <si>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</si>
  <si>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</si>
  <si>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</si>
  <si>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</si>
  <si>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</si>
  <si>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</si>
  <si>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</si>
  <si>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</si>
  <si>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</si>
  <si>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</si>
  <si>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</si>
  <si>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</si>
  <si>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</si>
  <si>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</si>
  <si>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</si>
  <si>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</si>
  <si>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</si>
  <si>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</si>
  <si>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</si>
  <si>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</si>
  <si>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</si>
  <si>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</si>
  <si>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</si>
  <si>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</si>
  <si>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</si>
  <si>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</si>
  <si>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</si>
  <si>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</si>
  <si>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</si>
  <si>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</si>
  <si>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</si>
  <si>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</si>
  <si>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</si>
  <si>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</si>
  <si>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</si>
  <si>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</si>
  <si>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</si>
  <si>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</si>
  <si>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</si>
  <si>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</si>
  <si>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</si>
  <si>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</si>
  <si>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</si>
  <si>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</si>
  <si>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</si>
  <si>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</si>
  <si>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</si>
  <si>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</si>
  <si>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</si>
  <si>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</si>
  <si>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</si>
  <si>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</si>
  <si>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</si>
  <si>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</si>
  <si>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</si>
  <si>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</si>
  <si>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</si>
  <si>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</si>
  <si>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</si>
  <si>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</si>
  <si>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</si>
  <si>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</si>
  <si>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</si>
  <si>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</si>
  <si>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</si>
  <si>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</si>
  <si>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</si>
  <si>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</si>
  <si>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</si>
  <si>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</si>
  <si>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</si>
  <si>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</si>
  <si>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</si>
  <si>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</si>
  <si>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</si>
  <si>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</si>
  <si>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</si>
  <si>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</si>
  <si>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</si>
  <si>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</si>
  <si>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</si>
  <si>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</si>
  <si>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</si>
  <si>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</si>
  <si>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</si>
  <si>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</si>
  <si>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</si>
  <si>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</si>
  <si>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</si>
  <si>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</si>
  <si>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</si>
  <si>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</si>
  <si>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</si>
  <si>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</si>
  <si>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</si>
  <si>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</si>
  <si>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</si>
  <si>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</si>
  <si>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</si>
  <si>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</si>
  <si>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</si>
  <si>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</si>
  <si>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</si>
  <si>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</si>
  <si>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</si>
  <si>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</si>
  <si>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</si>
  <si>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</si>
  <si>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</si>
  <si>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</si>
  <si>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</si>
  <si>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</si>
  <si>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</si>
  <si>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</si>
  <si>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</si>
  <si>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</si>
  <si>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</si>
  <si>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</si>
  <si>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</si>
  <si>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</si>
  <si>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</si>
  <si>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</si>
  <si>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</si>
  <si>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</si>
  <si>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</si>
  <si>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</si>
  <si>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</si>
  <si>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</si>
  <si>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</si>
  <si>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</si>
  <si>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</si>
  <si>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</si>
  <si>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</si>
  <si>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</si>
  <si>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</si>
  <si>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</si>
  <si>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</si>
  <si>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</si>
  <si>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</si>
  <si>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</si>
  <si>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</si>
  <si>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</si>
  <si>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</si>
  <si>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</si>
  <si>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</si>
  <si>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</si>
  <si>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</si>
  <si>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</si>
  <si>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</si>
  <si>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</si>
  <si>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</si>
  <si>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</si>
  <si>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</si>
  <si>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</si>
  <si>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</si>
  <si>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</si>
  <si>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</si>
  <si>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</si>
  <si>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</si>
  <si>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</si>
  <si>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</si>
  <si>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</si>
  <si>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</si>
  <si>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</si>
  <si>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</si>
  <si>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</si>
  <si>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</si>
  <si>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</si>
  <si>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</si>
  <si>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</si>
  <si>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</si>
  <si>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</si>
  <si>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</si>
  <si>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</si>
  <si>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</si>
  <si>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</si>
  <si>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</si>
  <si>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</si>
  <si>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</si>
  <si>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</si>
  <si>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</si>
  <si>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</si>
  <si>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</si>
  <si>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</si>
  <si>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</si>
  <si>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</si>
  <si>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</si>
  <si>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</si>
  <si>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</si>
  <si>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</si>
  <si>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</si>
  <si>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</si>
  <si>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</si>
  <si>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</si>
  <si>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</si>
  <si>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</si>
  <si>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</si>
  <si>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</si>
  <si>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</si>
  <si>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</si>
  <si>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</si>
  <si>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</si>
  <si>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</si>
  <si>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</si>
  <si>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</si>
  <si>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</si>
  <si>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</si>
  <si>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</si>
  <si>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</si>
  <si>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</si>
  <si>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</si>
  <si>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</si>
  <si>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</si>
  <si>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</si>
  <si>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</si>
  <si>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</si>
  <si>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</si>
  <si>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</si>
  <si>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</si>
  <si>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</si>
  <si>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</si>
  <si>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</si>
  <si>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</si>
  <si>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</si>
  <si>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</si>
  <si>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</si>
  <si>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</si>
  <si>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</si>
  <si>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</si>
  <si>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</si>
  <si>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</si>
  <si>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</si>
  <si>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</si>
  <si>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</si>
  <si>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</si>
  <si>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</si>
  <si>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</si>
  <si>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</si>
  <si>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</si>
  <si>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</si>
  <si>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</si>
  <si>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</si>
  <si>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</si>
  <si>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</si>
  <si>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</si>
  <si>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</si>
  <si>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</si>
  <si>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</si>
  <si>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</si>
  <si>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</si>
  <si>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</si>
  <si>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</si>
  <si>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</si>
  <si>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</si>
  <si>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</si>
  <si>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</si>
  <si>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</si>
  <si>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</si>
  <si>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</si>
  <si>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</si>
  <si>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</si>
  <si>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</si>
  <si>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</si>
  <si>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</si>
  <si>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</si>
  <si>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</si>
  <si>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</si>
  <si>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</si>
  <si>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</si>
  <si>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</si>
  <si>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</si>
  <si>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</si>
  <si>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</si>
  <si>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</si>
  <si>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</si>
  <si>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</si>
  <si>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</si>
  <si>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</si>
  <si>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</si>
  <si>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</si>
  <si>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</si>
  <si>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</si>
  <si>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</si>
  <si>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</si>
  <si>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</si>
  <si>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</si>
  <si>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</si>
  <si>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</si>
  <si>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</si>
  <si>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</si>
  <si>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</si>
  <si>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</si>
  <si>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</si>
  <si>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</si>
  <si>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</si>
  <si>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</si>
  <si>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</si>
  <si>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</si>
  <si>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</si>
  <si>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</si>
  <si>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</si>
  <si>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</si>
  <si>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</si>
  <si>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</si>
  <si>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</si>
  <si>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</si>
  <si>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</si>
  <si>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</si>
  <si>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</si>
  <si>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</si>
  <si>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</si>
  <si>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</si>
  <si>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</si>
  <si>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</si>
  <si>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</si>
  <si>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</si>
  <si>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</si>
  <si>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</si>
  <si>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</si>
  <si>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</si>
  <si>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</si>
  <si>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</si>
  <si>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</si>
  <si>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</si>
  <si>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</si>
  <si>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</si>
  <si>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</si>
  <si>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</si>
  <si>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</si>
  <si>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</si>
  <si>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</si>
  <si>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</si>
  <si>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</si>
  <si>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</si>
  <si>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</si>
  <si>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</si>
  <si>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</si>
  <si>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</si>
  <si>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</si>
  <si>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</si>
  <si>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</si>
  <si>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</si>
  <si>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</si>
  <si>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</si>
  <si>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</si>
  <si>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</si>
  <si>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</si>
  <si>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</si>
  <si>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</si>
  <si>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</si>
  <si>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</si>
  <si>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</si>
  <si>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</si>
  <si>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</si>
  <si>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</si>
  <si>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</si>
  <si>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</si>
  <si>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</si>
  <si>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</si>
  <si>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</si>
  <si>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</si>
  <si>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</si>
  <si>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</si>
  <si>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</si>
  <si>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</si>
  <si>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</si>
  <si>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</si>
  <si>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</si>
  <si>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</si>
  <si>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</si>
  <si>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</si>
  <si>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</si>
  <si>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</si>
  <si>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</si>
  <si>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</si>
  <si>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</si>
  <si>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</si>
  <si>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</si>
  <si>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</si>
  <si>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</si>
  <si>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</si>
  <si>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</si>
  <si>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</si>
  <si>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</si>
  <si>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</si>
  <si>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</si>
  <si>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</si>
  <si>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</si>
  <si>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</si>
  <si>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</si>
  <si>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</si>
  <si>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</si>
  <si>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</si>
  <si>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</si>
  <si>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</si>
  <si>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</si>
  <si>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</si>
  <si>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</si>
  <si>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</si>
  <si>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</si>
  <si>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</si>
  <si>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</si>
  <si>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</si>
  <si>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</si>
  <si>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</si>
  <si>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</si>
  <si>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</si>
  <si>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</si>
  <si>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</si>
  <si>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</si>
  <si>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</si>
  <si>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</si>
  <si>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</si>
  <si>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</si>
  <si>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</si>
  <si>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</si>
  <si>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</si>
  <si>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</si>
  <si>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</si>
  <si>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</si>
  <si>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</si>
  <si>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</si>
  <si>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</si>
  <si>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</si>
  <si>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</si>
  <si>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</si>
  <si>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</si>
  <si>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</si>
  <si>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</si>
  <si>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</si>
  <si>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</si>
  <si>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</si>
  <si>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</si>
  <si>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</si>
  <si>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</si>
  <si>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</si>
  <si>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</si>
  <si>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</si>
  <si>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</si>
  <si>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</si>
  <si>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</si>
  <si>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</si>
  <si>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</si>
  <si>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</si>
  <si>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</si>
  <si>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</si>
  <si>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</si>
  <si>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</si>
  <si>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</si>
  <si>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</si>
  <si>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</si>
  <si>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</si>
  <si>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</si>
  <si>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</si>
  <si>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</si>
  <si>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</si>
  <si>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</si>
  <si>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</si>
  <si>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</si>
  <si>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</si>
  <si>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</si>
  <si>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</si>
  <si>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</si>
  <si>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</si>
  <si>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</si>
  <si>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</si>
  <si>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</si>
  <si>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</si>
  <si>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</si>
  <si>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</si>
  <si>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</si>
  <si>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</si>
  <si>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</si>
  <si>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</si>
  <si>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</si>
  <si>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</si>
  <si>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</si>
  <si>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</si>
  <si>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</si>
  <si>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</si>
  <si>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</si>
  <si>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</si>
  <si>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</si>
  <si>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</si>
  <si>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</si>
  <si>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</si>
  <si>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</si>
  <si>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</si>
  <si>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</si>
  <si>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</si>
  <si>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</si>
  <si>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</si>
  <si>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</si>
  <si>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</si>
  <si>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</si>
  <si>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</si>
  <si>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</si>
  <si>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</si>
  <si>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</si>
  <si>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</si>
  <si>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</si>
  <si>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</si>
  <si>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</si>
  <si>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</si>
  <si>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</si>
  <si>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</si>
  <si>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</si>
  <si>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</si>
  <si>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</si>
  <si>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</si>
  <si>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</si>
  <si>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</si>
  <si>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</si>
  <si>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</si>
  <si>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</si>
  <si>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</si>
  <si>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</si>
  <si>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</si>
  <si>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</si>
  <si>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</si>
  <si>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</si>
  <si>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</si>
  <si>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</si>
  <si>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</si>
  <si>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</si>
  <si>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</si>
  <si>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</si>
  <si>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</si>
  <si>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</si>
  <si>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</si>
  <si>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</si>
  <si>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</si>
  <si>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</si>
  <si>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</si>
  <si>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</si>
  <si>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</si>
  <si>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</si>
  <si>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</si>
  <si>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</si>
  <si>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</si>
  <si>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</si>
  <si>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</si>
  <si>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</si>
  <si>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</si>
  <si>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</si>
  <si>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</si>
  <si>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</si>
  <si>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</si>
  <si>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</si>
  <si>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</si>
  <si>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</si>
  <si>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</si>
  <si>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</si>
  <si>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</si>
  <si>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</si>
  <si>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</si>
  <si>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</si>
  <si>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</si>
  <si>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</si>
  <si>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</si>
  <si>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</si>
  <si>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</si>
  <si>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</si>
  <si>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</si>
  <si>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</si>
  <si>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</si>
  <si>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</si>
  <si>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</si>
  <si>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</si>
  <si>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</si>
  <si>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</si>
  <si>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</si>
  <si>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</si>
  <si>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</si>
  <si>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</si>
  <si>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</si>
  <si>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</si>
  <si>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</si>
  <si>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</si>
  <si>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</si>
  <si>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</si>
  <si>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</si>
  <si>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</si>
  <si>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</si>
  <si>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</si>
  <si>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</si>
  <si>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</si>
  <si>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</si>
  <si>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</si>
  <si>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</si>
  <si>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</si>
  <si>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</si>
  <si>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</si>
  <si>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</si>
  <si>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</si>
  <si>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</si>
  <si>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</si>
  <si>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</si>
  <si>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</si>
  <si>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</si>
  <si>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</si>
  <si>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</si>
  <si>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</si>
  <si>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</si>
  <si>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</si>
  <si>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</si>
  <si>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</si>
  <si>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</si>
  <si>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</si>
  <si>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</si>
  <si>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</si>
  <si>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</si>
  <si>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</si>
  <si>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</si>
  <si>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</si>
  <si>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</si>
  <si>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</si>
  <si>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</si>
  <si>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</si>
  <si>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</si>
  <si>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</si>
  <si>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</si>
  <si>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</si>
  <si>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</si>
  <si>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</si>
  <si>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</si>
  <si>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</si>
  <si>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</si>
  <si>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</si>
  <si>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</si>
  <si>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</si>
  <si>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</si>
  <si>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</si>
  <si>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</si>
  <si>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</si>
  <si>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</si>
  <si>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</si>
  <si>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</si>
  <si>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</si>
  <si>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</si>
  <si>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</si>
  <si>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</si>
  <si>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</si>
  <si>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</si>
  <si>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</si>
  <si>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</si>
  <si>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</si>
  <si>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</si>
  <si>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</si>
  <si>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</si>
  <si>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</si>
  <si>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</si>
  <si>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</si>
  <si>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</si>
  <si>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</si>
  <si>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</si>
  <si>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</si>
  <si>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</si>
  <si>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</si>
  <si>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</si>
  <si>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</si>
  <si>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</si>
  <si>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</si>
  <si>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</si>
  <si>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</si>
  <si>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</si>
  <si>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</si>
  <si>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</si>
  <si>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</si>
  <si>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</si>
  <si>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</si>
  <si>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</si>
  <si>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</si>
  <si>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</si>
  <si>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</si>
  <si>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</si>
  <si>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</si>
  <si>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</si>
  <si>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</si>
  <si>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</si>
  <si>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</si>
  <si>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</si>
  <si>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</si>
  <si>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</si>
  <si>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</si>
  <si>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</si>
  <si>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</si>
  <si>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</si>
  <si>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</si>
  <si>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</si>
  <si>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</si>
  <si>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</si>
  <si>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</si>
  <si>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</si>
  <si>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</si>
  <si>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</si>
  <si>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</si>
  <si>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</si>
  <si>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</si>
  <si>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</si>
  <si>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</si>
  <si>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</si>
  <si>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</si>
  <si>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</si>
  <si>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</si>
  <si>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</si>
  <si>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</si>
  <si>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</si>
  <si>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</si>
  <si>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</si>
  <si>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</si>
  <si>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</si>
  <si>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</si>
  <si>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</si>
  <si>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</si>
  <si>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</si>
  <si>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</si>
  <si>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</si>
  <si>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</si>
  <si>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</si>
  <si>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</si>
  <si>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</si>
  <si>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</si>
  <si>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</si>
  <si>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</si>
  <si>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</si>
  <si>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</si>
  <si>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</si>
  <si>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</si>
  <si>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</si>
  <si>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</si>
  <si>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</si>
  <si>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</si>
  <si>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</si>
  <si>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</si>
  <si>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</si>
  <si>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</si>
  <si>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</si>
  <si>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</si>
  <si>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</si>
  <si>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</si>
  <si>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</si>
  <si>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</si>
  <si>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</si>
  <si>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</si>
  <si>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</si>
  <si>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</si>
  <si>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</si>
  <si>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</si>
  <si>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</si>
  <si>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</si>
  <si>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</si>
  <si>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</si>
  <si>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</si>
  <si>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</si>
  <si>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</si>
  <si>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</si>
  <si>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</si>
  <si>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</si>
  <si>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</si>
  <si>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</si>
  <si>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</si>
  <si>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</si>
  <si>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</si>
  <si>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</si>
  <si>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</si>
  <si>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</si>
  <si>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</si>
  <si>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</si>
  <si>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</si>
  <si>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</si>
  <si>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</si>
  <si>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</si>
  <si>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</si>
  <si>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</si>
  <si>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</si>
  <si>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</si>
  <si>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</si>
  <si>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</si>
  <si>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</si>
  <si>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</si>
  <si>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</si>
  <si>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</si>
  <si>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</si>
  <si>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</si>
  <si>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</si>
  <si>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</si>
  <si>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</si>
  <si>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</si>
  <si>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</si>
  <si>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</si>
  <si>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</si>
  <si>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</si>
  <si>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</si>
  <si>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</si>
  <si>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</si>
  <si>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</si>
  <si>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</si>
  <si>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</si>
  <si>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</si>
  <si>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</si>
  <si>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</si>
  <si>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</si>
  <si>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</si>
  <si>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</si>
  <si>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</si>
  <si>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</si>
  <si>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</si>
  <si>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</si>
  <si>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</si>
  <si>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</si>
  <si>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</si>
  <si>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</si>
  <si>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</si>
  <si>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</si>
  <si>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</si>
  <si>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</si>
  <si>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</si>
  <si>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</si>
  <si>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</si>
  <si>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</si>
  <si>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</si>
  <si>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</si>
  <si>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</si>
  <si>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</si>
  <si>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</si>
  <si>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</si>
  <si>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</si>
  <si>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</si>
  <si>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</si>
  <si>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</si>
  <si>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</si>
  <si>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</si>
  <si>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</si>
  <si>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</si>
  <si>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</si>
  <si>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</si>
  <si>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</si>
  <si>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</si>
  <si>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</si>
  <si>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</si>
  <si>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</si>
  <si>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</si>
  <si>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</si>
  <si>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</si>
  <si>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</si>
  <si>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</si>
  <si>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</si>
  <si>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</si>
  <si>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</si>
  <si>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</si>
  <si>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</si>
  <si>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</si>
  <si>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</si>
  <si>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</si>
  <si>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</si>
  <si>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</si>
  <si>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</si>
  <si>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</si>
  <si>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</si>
  <si>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</si>
  <si>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</si>
  <si>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</si>
  <si>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</si>
  <si>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</si>
  <si>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</si>
  <si>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</si>
  <si>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</si>
  <si>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</si>
  <si>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</si>
  <si>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</si>
  <si>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</si>
  <si>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</si>
  <si>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</si>
  <si>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</si>
  <si>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</si>
  <si>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</si>
  <si>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</si>
  <si>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</si>
  <si>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</si>
  <si>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</si>
  <si>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</si>
  <si>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</si>
  <si>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</si>
  <si>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</si>
  <si>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</si>
  <si>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</si>
  <si>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</si>
  <si>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</si>
  <si>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</si>
  <si>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</si>
  <si>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</si>
  <si>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</si>
  <si>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</si>
  <si>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</si>
  <si>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</si>
  <si>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</si>
  <si>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</si>
  <si>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</si>
  <si>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</si>
  <si>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</si>
  <si>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</si>
  <si>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</si>
  <si>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</si>
  <si>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</si>
  <si>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</si>
  <si>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</si>
  <si>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</si>
  <si>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</si>
  <si>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</si>
  <si>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</si>
  <si>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</si>
  <si>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</si>
  <si>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</si>
  <si>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</si>
  <si>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</si>
  <si>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</si>
  <si>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</si>
  <si>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</si>
  <si>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</si>
  <si>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</si>
  <si>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</si>
  <si>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</si>
  <si>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</si>
  <si>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</si>
  <si>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</si>
  <si>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</si>
  <si>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</si>
  <si>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</si>
  <si>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</si>
  <si>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</si>
  <si>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</si>
  <si>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</si>
  <si>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</si>
  <si>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</si>
  <si>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</si>
  <si>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</si>
  <si>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</si>
  <si>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</si>
  <si>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</si>
  <si>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</si>
  <si>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</si>
  <si>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</si>
  <si>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</si>
  <si>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</si>
  <si>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</si>
  <si>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</si>
  <si>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</si>
  <si>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</si>
  <si>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</si>
  <si>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</si>
  <si>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</si>
  <si>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</si>
  <si>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</si>
  <si>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</si>
  <si>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</si>
  <si>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</si>
  <si>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</si>
  <si>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</si>
  <si>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</si>
  <si>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</si>
  <si>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</si>
  <si>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</si>
  <si>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</si>
  <si>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</si>
  <si>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</si>
  <si>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</si>
  <si>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</si>
  <si>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</si>
  <si>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</si>
  <si>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</si>
  <si>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</si>
  <si>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</si>
  <si>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</si>
  <si>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</si>
  <si>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</si>
  <si>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</si>
  <si>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</si>
  <si>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</si>
  <si>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</si>
  <si>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</si>
  <si>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</si>
  <si>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</si>
  <si>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</si>
  <si>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</si>
  <si>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</si>
  <si>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</si>
  <si>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</si>
  <si>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</si>
  <si>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</si>
  <si>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</si>
  <si>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</si>
  <si>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</si>
  <si>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</si>
  <si>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</si>
  <si>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</si>
  <si>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</si>
  <si>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</si>
  <si>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</si>
  <si>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</si>
  <si>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</si>
  <si>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</si>
  <si>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</si>
  <si>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</si>
  <si>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</si>
  <si>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</si>
  <si>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</si>
  <si>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</si>
  <si>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</si>
  <si>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</si>
  <si>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</si>
  <si>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</si>
  <si>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</si>
  <si>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</si>
  <si>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</si>
  <si>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</si>
  <si>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</si>
  <si>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</si>
  <si>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</si>
  <si>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</si>
  <si>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</si>
  <si>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</si>
  <si>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</si>
  <si>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</si>
  <si>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</si>
  <si>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</si>
  <si>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</si>
  <si>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</si>
  <si>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</si>
  <si>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</si>
  <si>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</si>
  <si>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</si>
  <si>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</si>
  <si>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</si>
  <si>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</si>
  <si>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</si>
  <si>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</si>
  <si>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</si>
  <si>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</si>
  <si>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</si>
  <si>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</si>
  <si>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</si>
  <si>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</si>
  <si>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</si>
  <si>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</si>
  <si>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</si>
  <si>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</si>
  <si>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</si>
  <si>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</si>
  <si>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</si>
  <si>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</si>
  <si>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</si>
  <si>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</si>
  <si>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</si>
  <si>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</si>
  <si>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</si>
  <si>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</si>
  <si>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</si>
  <si>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</si>
  <si>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</si>
  <si>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</si>
  <si>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</si>
  <si>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</si>
  <si>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</si>
  <si>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</si>
  <si>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</si>
  <si>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</si>
  <si>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</si>
  <si>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</si>
  <si>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</si>
  <si>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</si>
  <si>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</si>
  <si>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</si>
  <si>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</si>
  <si>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</si>
  <si>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</si>
  <si>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</si>
  <si>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</si>
  <si>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</si>
  <si>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</si>
  <si>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</si>
  <si>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</si>
  <si>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</si>
  <si>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</si>
  <si>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</si>
  <si>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</si>
  <si>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</si>
  <si>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</si>
  <si>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</si>
  <si>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</si>
  <si>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</si>
  <si>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</si>
  <si>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</si>
  <si>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</si>
  <si>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</si>
  <si>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</si>
  <si>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</si>
  <si>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</si>
  <si>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</si>
  <si>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</si>
  <si>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</si>
  <si>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</si>
  <si>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</si>
  <si>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</si>
  <si>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</si>
  <si>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</si>
  <si>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</si>
  <si>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</si>
  <si>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</si>
  <si>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</si>
  <si>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</si>
  <si>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</si>
  <si>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</si>
  <si>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</si>
  <si>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</si>
  <si>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</si>
  <si>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</si>
  <si>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</si>
  <si>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</si>
  <si>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</si>
  <si>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</si>
  <si>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</si>
  <si>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</si>
  <si>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</si>
  <si>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</si>
  <si>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</si>
  <si>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</si>
  <si>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</si>
  <si>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</si>
  <si>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</si>
  <si>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</si>
  <si>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</si>
  <si>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</si>
  <si>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</si>
  <si>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</si>
  <si>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</si>
  <si>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</si>
  <si>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</si>
  <si>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</si>
  <si>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</si>
  <si>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</si>
  <si>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</si>
  <si>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</si>
  <si>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</si>
  <si>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</si>
  <si>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</si>
  <si>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</si>
  <si>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</si>
  <si>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</si>
  <si>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</si>
  <si>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</si>
  <si>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</si>
  <si>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</si>
  <si>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</si>
  <si>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</si>
  <si>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</si>
  <si>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</si>
  <si>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</si>
  <si>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</si>
  <si>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</si>
  <si>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</si>
  <si>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</si>
  <si>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</si>
  <si>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</si>
  <si>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</si>
  <si>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</si>
  <si>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</si>
  <si>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</si>
  <si>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</si>
  <si>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</si>
  <si>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</si>
  <si>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</si>
  <si>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</si>
  <si>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</si>
  <si>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</si>
  <si>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</si>
  <si>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</si>
  <si>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</si>
  <si>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</si>
  <si>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</si>
  <si>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</si>
  <si>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</si>
  <si>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</si>
  <si>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</si>
  <si>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</si>
  <si>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</si>
  <si>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</si>
  <si>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</si>
  <si>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</si>
  <si>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</si>
  <si>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</si>
  <si>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</si>
  <si>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</si>
  <si>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</si>
  <si>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</si>
  <si>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</si>
  <si>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</si>
  <si>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</si>
  <si>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</si>
  <si>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</si>
  <si>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</si>
  <si>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</si>
  <si>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</si>
  <si>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</si>
  <si>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</si>
  <si>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</si>
  <si>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</si>
  <si>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</si>
  <si>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</si>
  <si>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</si>
  <si>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</si>
  <si>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</si>
  <si>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</si>
  <si>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</si>
  <si>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</si>
  <si>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</si>
  <si>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</si>
  <si>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</si>
  <si>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</si>
  <si>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</si>
  <si>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</si>
  <si>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</si>
  <si>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</si>
  <si>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</si>
  <si>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</si>
  <si>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</si>
  <si>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</si>
  <si>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</si>
  <si>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</si>
  <si>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</si>
  <si>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</si>
  <si>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</si>
  <si>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</si>
  <si>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</si>
  <si>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</si>
  <si>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</si>
  <si>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</si>
  <si>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</si>
  <si>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</si>
  <si>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</si>
  <si>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</si>
  <si>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</si>
  <si>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</si>
  <si>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</si>
  <si>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</si>
  <si>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</si>
  <si>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</si>
  <si>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</si>
  <si>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</si>
  <si>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</si>
  <si>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</si>
  <si>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</si>
  <si>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</si>
  <si>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</si>
  <si>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</si>
  <si>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</si>
  <si>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</si>
  <si>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</si>
  <si>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</si>
  <si>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</si>
  <si>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</si>
  <si>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</si>
  <si>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</si>
  <si>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</si>
  <si>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</si>
  <si>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</si>
  <si>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</si>
  <si>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</si>
  <si>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</si>
  <si>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</si>
  <si>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</si>
  <si>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</si>
  <si>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</si>
  <si>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</si>
  <si>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</si>
  <si>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</si>
  <si>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</si>
  <si>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</si>
  <si>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</si>
  <si>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</si>
  <si>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</si>
  <si>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</si>
  <si>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</si>
  <si>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</si>
  <si>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</si>
  <si>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</si>
  <si>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</si>
  <si>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</si>
  <si>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</si>
  <si>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</si>
  <si>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</si>
  <si>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</si>
  <si>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</si>
  <si>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</si>
  <si>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</si>
  <si>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</si>
  <si>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</si>
  <si>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</si>
  <si>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</si>
  <si>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</si>
  <si>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</si>
  <si>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</si>
  <si>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</si>
  <si>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</si>
  <si>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</si>
  <si>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</si>
  <si>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</si>
  <si>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</si>
  <si>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</si>
  <si>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</si>
  <si>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</si>
  <si>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</si>
  <si>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</si>
  <si>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</si>
  <si>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</si>
  <si>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</si>
  <si>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</si>
  <si>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</si>
  <si>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</si>
  <si>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</si>
  <si>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</si>
  <si>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</si>
  <si>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</si>
  <si>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</si>
  <si>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</si>
  <si>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</si>
  <si>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</si>
  <si>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</si>
  <si>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</si>
  <si>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</si>
  <si>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</si>
  <si>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</si>
  <si>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</si>
  <si>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</si>
  <si>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</si>
  <si>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</si>
  <si>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</si>
  <si>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</si>
  <si>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</si>
  <si>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</si>
  <si>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</si>
  <si>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</si>
  <si>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</si>
  <si>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</si>
  <si>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</si>
  <si>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</si>
  <si>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</si>
  <si>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</si>
  <si>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</si>
  <si>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</si>
  <si>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</si>
  <si>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</si>
  <si>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</si>
  <si>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</si>
  <si>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</si>
  <si>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</si>
  <si>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</si>
  <si>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</si>
  <si>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</si>
  <si>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</si>
  <si>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</si>
  <si>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</si>
  <si>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</si>
  <si>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</si>
  <si>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</si>
  <si>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</si>
  <si>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</si>
  <si>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</si>
  <si>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</si>
  <si>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</si>
  <si>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</si>
  <si>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</si>
  <si>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</si>
  <si>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</si>
  <si>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</si>
  <si>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</si>
  <si>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</si>
  <si>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</si>
  <si>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</si>
  <si>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</si>
  <si>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</si>
  <si>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</si>
  <si>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</si>
  <si>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</si>
  <si>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</si>
  <si>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</si>
  <si>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</si>
  <si>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</si>
  <si>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</si>
  <si>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</si>
  <si>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</si>
  <si>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</si>
  <si>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</si>
  <si>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</si>
  <si>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</si>
  <si>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</si>
  <si>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</si>
  <si>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</si>
  <si>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</si>
  <si>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</si>
  <si>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</si>
  <si>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</si>
  <si>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</si>
  <si>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</si>
  <si>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</si>
  <si>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</si>
  <si>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</si>
  <si>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</si>
  <si>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</si>
  <si>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</si>
  <si>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</si>
  <si>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</si>
  <si>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</si>
  <si>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</si>
  <si>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</si>
  <si>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</si>
  <si>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</si>
  <si>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</si>
  <si>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</si>
  <si>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</si>
  <si>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</si>
  <si>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</si>
  <si>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</si>
  <si>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</si>
  <si>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</si>
  <si>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</si>
  <si>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</si>
  <si>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</si>
  <si>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</si>
  <si>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</si>
  <si>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</si>
  <si>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</si>
  <si>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</si>
  <si>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</si>
  <si>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</si>
  <si>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</si>
  <si>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</si>
  <si>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</si>
  <si>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</si>
  <si>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</si>
  <si>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</si>
  <si>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</si>
  <si>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</si>
  <si>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</si>
  <si>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</si>
  <si>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</si>
  <si>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</si>
  <si>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</si>
  <si>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</si>
  <si>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</si>
  <si>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</si>
  <si>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</si>
  <si>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</si>
  <si>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</si>
  <si>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</si>
  <si>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</si>
  <si>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</si>
  <si>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</si>
  <si>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</si>
  <si>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</si>
  <si>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</si>
  <si>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</si>
  <si>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</si>
  <si>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</si>
  <si>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</si>
  <si>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</si>
  <si>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</si>
  <si>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</si>
  <si>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</si>
  <si>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</si>
  <si>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</si>
  <si>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</si>
  <si>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</si>
  <si>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</si>
  <si>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</si>
  <si>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</si>
  <si>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</si>
  <si>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</si>
  <si>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</si>
  <si>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</si>
  <si>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</si>
  <si>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</si>
  <si>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</si>
  <si>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</si>
  <si>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</si>
  <si>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</si>
  <si>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</si>
  <si>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</si>
  <si>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</si>
  <si>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</si>
  <si>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</si>
  <si>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</si>
  <si>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</si>
  <si>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</si>
  <si>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</si>
  <si>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</si>
  <si>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</si>
  <si>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</si>
  <si>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</si>
  <si>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</si>
  <si>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</si>
  <si>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</si>
  <si>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</si>
  <si>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</si>
  <si>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</si>
  <si>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</si>
  <si>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</si>
  <si>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</si>
  <si>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</si>
  <si>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</si>
  <si>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</si>
  <si>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</si>
  <si>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</si>
  <si>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</si>
  <si>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</si>
  <si>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</si>
  <si>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</si>
  <si>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</si>
  <si>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</si>
  <si>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</si>
  <si>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</si>
  <si>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</si>
  <si>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</si>
  <si>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</si>
  <si>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</si>
  <si>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</si>
  <si>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</si>
  <si>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</si>
  <si>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</si>
  <si>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</si>
  <si>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</si>
  <si>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</si>
  <si>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</si>
  <si>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</si>
  <si>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</si>
  <si>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</si>
  <si>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</si>
  <si>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</si>
  <si>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</si>
  <si>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</si>
  <si>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</si>
  <si>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</si>
  <si>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</si>
  <si>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</si>
  <si>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</si>
  <si>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</si>
  <si>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</si>
  <si>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</si>
  <si>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</si>
  <si>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</si>
  <si>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</si>
  <si>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</si>
  <si>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</si>
  <si>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</si>
  <si>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</si>
  <si>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</si>
  <si>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</si>
  <si>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</si>
  <si>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</si>
  <si>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</si>
  <si>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</si>
  <si>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</si>
  <si>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</si>
  <si>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</si>
  <si>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</si>
  <si>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</si>
  <si>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</si>
  <si>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</si>
  <si>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</si>
  <si>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</si>
  <si>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</si>
  <si>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</si>
  <si>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</si>
  <si>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</si>
  <si>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</si>
  <si>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</si>
  <si>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</si>
  <si>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</si>
  <si>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</si>
  <si>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</si>
  <si>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</si>
  <si>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</si>
  <si>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</si>
  <si>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</si>
  <si>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</si>
  <si>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</si>
  <si>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</si>
  <si>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</si>
  <si>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</si>
  <si>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</si>
  <si>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</si>
  <si>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</si>
  <si>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</si>
  <si>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</si>
  <si>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</si>
  <si>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</si>
  <si>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</si>
  <si>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</si>
  <si>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</si>
  <si>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</si>
  <si>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</si>
  <si>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</si>
  <si>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</si>
  <si>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</si>
  <si>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</si>
  <si>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</si>
  <si>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</si>
  <si>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</si>
  <si>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</si>
  <si>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</si>
  <si>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</si>
  <si>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</si>
  <si>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</si>
  <si>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</si>
  <si>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</si>
  <si>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</si>
  <si>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</si>
  <si>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</si>
  <si>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</si>
  <si>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</si>
  <si>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</si>
  <si>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</si>
  <si>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</si>
  <si>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</si>
  <si>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</si>
  <si>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</si>
  <si>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</si>
  <si>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</si>
  <si>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</si>
  <si>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</si>
  <si>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</si>
  <si>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</si>
  <si>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</si>
  <si>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</si>
  <si>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</si>
  <si>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</si>
  <si>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</si>
  <si>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</si>
  <si>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</si>
  <si>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</si>
  <si>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</si>
  <si>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</si>
  <si>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</si>
  <si>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</si>
  <si>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</si>
  <si>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</si>
  <si>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</si>
  <si>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</si>
  <si>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</si>
  <si>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</si>
  <si>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</si>
  <si>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</si>
  <si>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</si>
  <si>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</si>
  <si>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</si>
  <si>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</si>
  <si>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</si>
  <si>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</si>
  <si>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</si>
  <si>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</si>
  <si>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</si>
  <si>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</si>
  <si>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</si>
  <si>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</si>
  <si>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</si>
  <si>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</si>
  <si>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</si>
  <si>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</si>
  <si>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</si>
  <si>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</si>
  <si>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</si>
  <si>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</si>
  <si>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</si>
  <si>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</si>
  <si>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</si>
  <si>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</si>
  <si>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</si>
  <si>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</si>
  <si>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</si>
  <si>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</si>
  <si>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</si>
  <si>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</si>
  <si>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</si>
  <si>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</si>
  <si>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</si>
  <si>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</si>
  <si>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</si>
  <si>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</si>
  <si>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</si>
  <si>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</si>
  <si>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</si>
  <si>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</si>
  <si>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</si>
  <si>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</si>
  <si>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</si>
  <si>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</si>
  <si>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</si>
  <si>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</si>
  <si>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</si>
  <si>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</si>
  <si>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</si>
  <si>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</si>
  <si>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</si>
  <si>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</si>
  <si>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</si>
  <si>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</si>
  <si>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</si>
  <si>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</si>
  <si>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</si>
  <si>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</si>
  <si>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</si>
  <si>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</si>
  <si>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</si>
  <si>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</si>
  <si>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</si>
  <si>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</si>
  <si>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</si>
  <si>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</si>
  <si>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</si>
  <si>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</si>
  <si>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</si>
  <si>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</si>
  <si>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</si>
  <si>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</si>
  <si>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</si>
  <si>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</si>
  <si>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</si>
  <si>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</si>
  <si>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</si>
  <si>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</si>
  <si>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</si>
  <si>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</si>
  <si>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</si>
  <si>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</si>
  <si>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</si>
  <si>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</si>
  <si>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</si>
  <si>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</si>
  <si>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</si>
  <si>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</si>
  <si>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</si>
  <si>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</si>
  <si>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</si>
  <si>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</si>
  <si>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</si>
  <si>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</si>
  <si>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</si>
  <si>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</si>
  <si>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</si>
  <si>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</si>
  <si>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</si>
  <si>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</si>
  <si>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</si>
  <si>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</si>
  <si>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</si>
  <si>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</si>
  <si>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</si>
  <si>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</si>
  <si>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</si>
  <si>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</si>
  <si>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</si>
  <si>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</si>
  <si>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</si>
  <si>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</si>
  <si>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</si>
  <si>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</si>
  <si>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</si>
  <si>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</si>
  <si>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</si>
  <si>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</si>
  <si>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</si>
  <si>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</si>
  <si>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</si>
  <si>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</si>
  <si>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</si>
  <si>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</si>
  <si>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</si>
  <si>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</si>
  <si>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</si>
  <si>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</si>
  <si>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</si>
  <si>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</si>
  <si>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</si>
  <si>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</si>
  <si>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</si>
  <si>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</si>
  <si>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</si>
  <si>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</si>
  <si>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</si>
  <si>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</si>
  <si>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</si>
  <si>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</si>
  <si>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</si>
  <si>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</si>
  <si>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</si>
  <si>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</si>
  <si>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</si>
  <si>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</si>
  <si>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</si>
  <si>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</si>
  <si>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</si>
  <si>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</si>
  <si>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</si>
  <si>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</si>
  <si>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</si>
  <si>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</si>
  <si>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</si>
  <si>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</si>
  <si>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</si>
  <si>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</si>
  <si>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</si>
  <si>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</si>
  <si>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</si>
  <si>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</si>
  <si>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</si>
  <si>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</si>
  <si>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</si>
  <si>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</si>
  <si>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</si>
  <si>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</si>
  <si>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</si>
  <si>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</si>
  <si>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</si>
  <si>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</si>
  <si>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</si>
  <si>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</si>
  <si>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</si>
  <si>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</si>
  <si>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</si>
  <si>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</si>
  <si>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</si>
  <si>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</si>
  <si>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</si>
  <si>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</si>
  <si>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</si>
  <si>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</si>
  <si>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</si>
  <si>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</si>
  <si>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</si>
  <si>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</si>
  <si>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</si>
  <si>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</si>
  <si>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</si>
  <si>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</si>
  <si>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</si>
  <si>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</si>
  <si>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</si>
  <si>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</si>
  <si>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</si>
  <si>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</si>
  <si>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</si>
  <si>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</si>
  <si>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</si>
  <si>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</si>
  <si>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</si>
  <si>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</si>
  <si>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</si>
  <si>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</si>
  <si>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</si>
  <si>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</si>
  <si>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</si>
  <si>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</si>
  <si>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</si>
  <si>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</si>
  <si>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</si>
  <si>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</si>
  <si>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</si>
  <si>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</si>
  <si>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</si>
  <si>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</si>
  <si>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</si>
  <si>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</si>
  <si>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</si>
  <si>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</si>
  <si>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</si>
  <si>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</si>
  <si>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</si>
  <si>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</si>
  <si>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</si>
  <si>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</si>
  <si>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</si>
  <si>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</si>
  <si>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</si>
  <si>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</si>
  <si>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</si>
  <si>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</si>
  <si>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</si>
  <si>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</si>
  <si>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</si>
  <si>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</si>
  <si>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</si>
  <si>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</si>
  <si>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</si>
  <si>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</si>
  <si>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</si>
  <si>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</si>
  <si>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</si>
  <si>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</si>
  <si>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</si>
  <si>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</si>
  <si>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</si>
  <si>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</si>
  <si>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</si>
  <si>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</si>
  <si>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</si>
  <si>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</si>
  <si>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</si>
  <si>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</si>
  <si>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</si>
  <si>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</si>
  <si>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</si>
  <si>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</si>
  <si>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</si>
  <si>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</si>
  <si>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</si>
  <si>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</si>
  <si>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</si>
  <si>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</si>
  <si>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</si>
  <si>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</si>
  <si>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</si>
  <si>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</si>
  <si>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</si>
  <si>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</si>
  <si>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</si>
  <si>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</si>
  <si>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</si>
  <si>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</si>
  <si>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</si>
  <si>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</si>
  <si>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</si>
  <si>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</si>
  <si>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</si>
  <si>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</si>
  <si>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</si>
  <si>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</si>
  <si>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</si>
  <si>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</si>
  <si>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</si>
  <si>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</si>
  <si>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</si>
  <si>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</si>
  <si>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</si>
  <si>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</si>
  <si>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</si>
  <si>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</si>
  <si>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</si>
  <si>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</si>
  <si>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</si>
  <si>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</si>
  <si>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</si>
  <si>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</si>
  <si>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</si>
  <si>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</si>
  <si>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</si>
  <si>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</si>
  <si>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</si>
  <si>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</si>
  <si>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</si>
  <si>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</si>
  <si>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</si>
  <si>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</si>
  <si>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</si>
  <si>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</si>
  <si>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</si>
  <si>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</si>
  <si>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</si>
  <si>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</si>
  <si>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</si>
  <si>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</si>
  <si>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</si>
  <si>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</si>
  <si>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</si>
  <si>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</si>
  <si>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</si>
  <si>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</si>
  <si>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</si>
  <si>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</si>
  <si>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</si>
  <si>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</si>
  <si>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</si>
  <si>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</si>
  <si>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</si>
  <si>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</si>
  <si>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</si>
  <si>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</si>
  <si>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</si>
  <si>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</si>
  <si>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</si>
  <si>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</si>
  <si>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</si>
  <si>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</si>
  <si>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</si>
  <si>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</si>
  <si>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</si>
  <si>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</si>
  <si>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</si>
  <si>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</si>
  <si>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</si>
  <si>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</si>
  <si>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</si>
  <si>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</si>
  <si>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</si>
  <si>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</si>
  <si>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</si>
  <si>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</si>
  <si>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</si>
  <si>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</si>
  <si>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</si>
  <si>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</si>
  <si>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</si>
  <si>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</si>
  <si>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</si>
  <si>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</si>
  <si>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</si>
  <si>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</si>
  <si>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</si>
  <si>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</si>
  <si>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</si>
  <si>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</si>
  <si>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</si>
  <si>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</si>
  <si>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</si>
  <si>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</si>
  <si>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</si>
  <si>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</si>
  <si>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</si>
  <si>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</si>
  <si>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</si>
  <si>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</si>
  <si>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</si>
  <si>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</si>
  <si>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</si>
  <si>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</si>
  <si>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</si>
  <si>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</si>
  <si>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</si>
  <si>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</si>
  <si>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</si>
  <si>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</si>
  <si>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</si>
  <si>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</si>
  <si>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</si>
  <si>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</si>
  <si>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</si>
  <si>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</si>
  <si>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</si>
  <si>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</si>
  <si>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</si>
  <si>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</si>
  <si>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</si>
  <si>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</si>
  <si>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</si>
  <si>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</si>
  <si>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</si>
  <si>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</si>
  <si>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</si>
  <si>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</si>
  <si>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</si>
  <si>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</si>
  <si>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</si>
  <si>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</si>
  <si>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</si>
  <si>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</si>
  <si>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</si>
  <si>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</si>
  <si>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</si>
  <si>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</si>
  <si>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</si>
  <si>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</si>
  <si>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</si>
  <si>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</si>
  <si>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</si>
  <si>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</si>
  <si>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</si>
  <si>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</si>
  <si>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</si>
  <si>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</si>
  <si>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</si>
  <si>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</si>
  <si>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</si>
  <si>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</si>
  <si>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</si>
  <si>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</si>
  <si>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</si>
  <si>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</si>
  <si>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</si>
  <si>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</si>
  <si>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</si>
  <si>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</si>
  <si>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</si>
  <si>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</si>
  <si>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</si>
  <si>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</si>
  <si>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</si>
  <si>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</si>
  <si>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</si>
  <si>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</si>
  <si>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</si>
  <si>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</si>
  <si>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</si>
  <si>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</si>
  <si>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</si>
  <si>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</si>
  <si>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</si>
  <si>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</si>
  <si>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</si>
  <si>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</si>
  <si>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</si>
  <si>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</si>
  <si>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</si>
  <si>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</si>
  <si>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</si>
  <si>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</si>
  <si>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</si>
  <si>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</si>
  <si>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</si>
  <si>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</si>
  <si>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</si>
  <si>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</si>
  <si>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</si>
  <si>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</si>
  <si>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</si>
  <si>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</si>
  <si>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</si>
  <si>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</si>
  <si>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</si>
  <si>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</si>
  <si>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</si>
  <si>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</si>
  <si>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</si>
  <si>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</si>
  <si>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</si>
  <si>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</si>
  <si>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</si>
  <si>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</si>
  <si>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</si>
  <si>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</si>
  <si>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</si>
  <si>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</si>
  <si>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</si>
  <si>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</si>
  <si>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</si>
  <si>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</si>
  <si>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</si>
  <si>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</si>
  <si>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</si>
  <si>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</si>
  <si>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</si>
  <si>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</si>
  <si>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</si>
  <si>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</si>
  <si>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</si>
  <si>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</si>
  <si>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</si>
  <si>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</si>
  <si>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</si>
  <si>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</si>
  <si>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</si>
  <si>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</si>
  <si>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</si>
  <si>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</si>
  <si>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</si>
  <si>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</si>
  <si>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</si>
  <si>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</si>
  <si>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</si>
  <si>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</si>
  <si>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</si>
  <si>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</si>
  <si>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</si>
  <si>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</si>
  <si>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</si>
  <si>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</si>
  <si>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</si>
  <si>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</si>
  <si>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</si>
  <si>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</si>
  <si>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</si>
  <si>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</si>
  <si>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</si>
  <si>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</si>
  <si>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</si>
  <si>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</si>
  <si>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</si>
  <si>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</si>
  <si>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</si>
  <si>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</si>
  <si>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</si>
  <si>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</si>
  <si>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</si>
  <si>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</si>
  <si>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</si>
  <si>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</si>
  <si>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</si>
  <si>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</si>
  <si>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</si>
  <si>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</si>
  <si>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</si>
  <si>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</si>
  <si>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</si>
  <si>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</si>
  <si>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</si>
  <si>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</si>
  <si>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</si>
  <si>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</si>
  <si>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</si>
  <si>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</si>
  <si>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</si>
  <si>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</si>
  <si>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</si>
  <si>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</si>
  <si>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</si>
  <si>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</si>
  <si>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</si>
  <si>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</si>
  <si>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</si>
  <si>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</si>
  <si>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</si>
  <si>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</si>
  <si>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</si>
  <si>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</si>
  <si>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</si>
  <si>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</si>
  <si>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</si>
  <si>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</si>
  <si>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</si>
  <si>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</si>
  <si>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</si>
  <si>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</si>
  <si>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</si>
  <si>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</si>
  <si>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</si>
  <si>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</si>
  <si>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</si>
  <si>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</si>
  <si>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</si>
  <si>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</si>
  <si>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</si>
  <si>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</si>
  <si>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</si>
  <si>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</si>
  <si>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</si>
  <si>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</si>
  <si>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</si>
  <si>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</si>
  <si>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</si>
  <si>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</si>
  <si>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</si>
  <si>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</si>
  <si>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</si>
  <si>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</si>
  <si>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</si>
  <si>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</si>
  <si>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</si>
  <si>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</si>
  <si>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</si>
  <si>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</si>
  <si>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</si>
  <si>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</si>
  <si>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</si>
  <si>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</si>
  <si>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</si>
  <si>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</si>
  <si>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</si>
  <si>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</si>
  <si>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</si>
  <si>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</si>
  <si>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</si>
  <si>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</si>
  <si>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</si>
  <si>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</si>
  <si>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</si>
  <si>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</si>
  <si>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</si>
  <si>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</si>
  <si>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</si>
  <si>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</si>
  <si>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</si>
  <si>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</si>
  <si>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</si>
  <si>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</si>
  <si>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</si>
  <si>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</si>
  <si>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</si>
  <si>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</si>
  <si>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</si>
  <si>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</si>
  <si>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</si>
  <si>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</si>
  <si>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</si>
  <si>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</si>
  <si>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</si>
  <si>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</si>
  <si>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</si>
  <si>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</si>
  <si>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</si>
  <si>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</si>
  <si>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</si>
  <si>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</si>
  <si>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</si>
  <si>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</si>
  <si>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</si>
  <si>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</si>
  <si>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</si>
  <si>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</si>
  <si>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</si>
  <si>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</si>
  <si>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</si>
  <si>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</si>
  <si>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</si>
  <si>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</si>
  <si>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</si>
  <si>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</si>
  <si>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</si>
  <si>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</si>
  <si>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</si>
  <si>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</si>
  <si>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</si>
  <si>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</si>
  <si>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</si>
  <si>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</si>
  <si>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</si>
  <si>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</si>
  <si>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</si>
  <si>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</si>
  <si>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</si>
  <si>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</si>
  <si>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</si>
  <si>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</si>
  <si>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</si>
  <si>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</si>
  <si>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</si>
  <si>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</si>
  <si>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</si>
  <si>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</si>
  <si>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</si>
  <si>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</si>
  <si>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</si>
  <si>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</si>
  <si>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</si>
  <si>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</si>
  <si>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</si>
  <si>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</si>
  <si>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</si>
  <si>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</si>
  <si>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</si>
  <si>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</si>
  <si>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</si>
  <si>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</si>
  <si>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</si>
  <si>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</si>
  <si>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</si>
  <si>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</si>
  <si>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</si>
  <si>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</si>
  <si>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</si>
  <si>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</si>
  <si>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</si>
  <si>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</si>
  <si>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</si>
  <si>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</si>
  <si>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</si>
  <si>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</si>
  <si>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</si>
  <si>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</si>
  <si>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</si>
  <si>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</si>
  <si>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</si>
  <si>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</si>
  <si>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</si>
  <si>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</si>
  <si>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</si>
  <si>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</si>
  <si>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</si>
  <si>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</si>
  <si>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</si>
  <si>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</si>
  <si>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</si>
  <si>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</si>
  <si>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</si>
  <si>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</si>
  <si>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</si>
  <si>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</si>
  <si>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</si>
  <si>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</si>
  <si>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</si>
  <si>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</si>
  <si>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</si>
  <si>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</si>
  <si>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</si>
  <si>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</si>
  <si>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</si>
  <si>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</si>
  <si>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</si>
  <si>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</si>
  <si>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</si>
  <si>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</si>
  <si>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</si>
  <si>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</si>
  <si>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</si>
  <si>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</si>
  <si>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</si>
  <si>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</si>
  <si>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</si>
  <si>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</si>
  <si>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</si>
  <si>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</si>
  <si>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</si>
  <si>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</si>
  <si>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</si>
  <si>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</si>
  <si>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</si>
  <si>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</si>
  <si>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</si>
  <si>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</si>
  <si>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</si>
  <si>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</si>
  <si>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</si>
  <si>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</si>
  <si>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</si>
  <si>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</si>
  <si>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</si>
  <si>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</si>
  <si>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</si>
  <si>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</si>
  <si>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</si>
  <si>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</si>
  <si>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</si>
  <si>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</si>
  <si>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</si>
  <si>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</si>
  <si>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</si>
  <si>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</si>
  <si>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</si>
  <si>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</si>
  <si>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</si>
  <si>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</si>
  <si>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</si>
  <si>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</si>
  <si>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</si>
  <si>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</si>
  <si>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</si>
  <si>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</si>
  <si>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</si>
  <si>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</si>
  <si>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</si>
  <si>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</si>
  <si>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</si>
  <si>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</si>
  <si>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</si>
  <si>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</si>
  <si>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</si>
  <si>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</si>
  <si>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</si>
  <si>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</si>
  <si>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</si>
  <si>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</si>
  <si>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</si>
  <si>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</si>
  <si>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</si>
  <si>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</si>
  <si>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</si>
  <si>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</si>
  <si>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</si>
  <si>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</si>
  <si>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</si>
  <si>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</si>
  <si>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</si>
  <si>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</si>
  <si>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</si>
  <si>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</si>
  <si>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</si>
  <si>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</si>
  <si>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</si>
  <si>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</si>
  <si>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</si>
  <si>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</si>
  <si>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</si>
  <si>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</si>
  <si>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</si>
  <si>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</si>
  <si>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</si>
  <si>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</si>
  <si>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</si>
  <si>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</si>
  <si>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</si>
  <si>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</si>
  <si>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</si>
  <si>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</si>
  <si>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</si>
  <si>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</si>
  <si>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</si>
  <si>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</si>
  <si>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</si>
  <si>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</si>
  <si>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</si>
  <si>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</si>
  <si>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</si>
  <si>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</si>
  <si>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</si>
  <si>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</si>
  <si>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</si>
  <si>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</si>
  <si>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</si>
  <si>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</si>
  <si>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</si>
  <si>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</si>
  <si>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</si>
  <si>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</si>
  <si>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</si>
  <si>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</si>
  <si>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</si>
  <si>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</si>
  <si>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</si>
  <si>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</si>
  <si>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</si>
  <si>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</si>
  <si>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</si>
  <si>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</si>
  <si>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</si>
  <si>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</si>
  <si>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</si>
  <si>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</si>
  <si>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</si>
  <si>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</si>
  <si>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</si>
  <si>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</si>
  <si>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</si>
  <si>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</si>
  <si>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</si>
  <si>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</si>
  <si>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</si>
  <si>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</si>
  <si>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</si>
  <si>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</si>
  <si>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</si>
  <si>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</si>
  <si>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</si>
  <si>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</si>
  <si>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</si>
  <si>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</si>
  <si>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</si>
  <si>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</si>
  <si>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</si>
  <si>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</si>
  <si>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</si>
  <si>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</si>
  <si>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</si>
  <si>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</si>
  <si>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</si>
  <si>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</si>
  <si>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</si>
  <si>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</si>
  <si>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</si>
  <si>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</si>
  <si>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</si>
  <si>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</si>
  <si>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</si>
  <si>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</si>
  <si>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</si>
  <si>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</si>
  <si>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</si>
  <si>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</si>
  <si>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</si>
  <si>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</si>
  <si>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</si>
  <si>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</si>
  <si>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</si>
  <si>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</si>
  <si>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</si>
  <si>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</si>
  <si>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</si>
  <si>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</si>
  <si>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</si>
  <si>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</si>
  <si>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</si>
  <si>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</si>
  <si>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</si>
  <si>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</si>
  <si>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</si>
  <si>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</si>
  <si>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</si>
  <si>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</si>
  <si>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</si>
  <si>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</si>
  <si>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</si>
  <si>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</si>
  <si>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</si>
  <si>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</si>
  <si>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</si>
  <si>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</si>
  <si>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</si>
  <si>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</si>
  <si>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</si>
  <si>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</si>
  <si>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</si>
  <si>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</si>
  <si>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</si>
  <si>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</si>
  <si>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</si>
  <si>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</si>
  <si>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</si>
  <si>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</si>
  <si>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</si>
  <si>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</si>
  <si>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</si>
  <si>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</si>
  <si>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</si>
  <si>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</si>
  <si>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</si>
  <si>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</si>
  <si>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</si>
  <si>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</si>
  <si>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</si>
  <si>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</si>
  <si>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</si>
  <si>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</si>
  <si>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</si>
  <si>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</si>
  <si>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</si>
  <si>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</si>
  <si>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</si>
  <si>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</si>
  <si>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</si>
  <si>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</si>
  <si>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</si>
  <si>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</si>
  <si>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</si>
  <si>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</si>
  <si>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</si>
  <si>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</si>
  <si>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</si>
  <si>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</si>
  <si>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</si>
  <si>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</si>
  <si>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</si>
  <si>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</si>
  <si>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</si>
  <si>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</si>
  <si>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</si>
  <si>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</si>
  <si>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</si>
  <si>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</si>
  <si>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</si>
  <si>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</si>
  <si>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</si>
  <si>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</si>
  <si>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</si>
  <si>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</si>
  <si>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</si>
  <si>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</si>
  <si>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</si>
  <si>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</si>
  <si>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</si>
  <si>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</si>
  <si>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</si>
  <si>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</si>
  <si>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</si>
  <si>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</si>
  <si>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</si>
  <si>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</si>
  <si>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</si>
  <si>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</si>
  <si>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</si>
  <si>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</si>
  <si>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</si>
  <si>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</si>
  <si>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</si>
  <si>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</si>
  <si>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</si>
  <si>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</si>
  <si>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</si>
  <si>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</si>
  <si>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</si>
  <si>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</si>
  <si>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</si>
  <si>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</si>
  <si>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</si>
  <si>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</si>
  <si>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</si>
  <si>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</si>
  <si>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</si>
  <si>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</si>
  <si>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</si>
  <si>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</si>
  <si>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</si>
  <si>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</si>
  <si>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</si>
  <si>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</si>
  <si>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</si>
  <si>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</si>
  <si>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</si>
  <si>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</si>
  <si>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</si>
  <si>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</si>
  <si>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</si>
  <si>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</si>
  <si>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</si>
  <si>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</si>
  <si>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</si>
  <si>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</si>
  <si>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</si>
  <si>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</si>
  <si>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</si>
  <si>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</si>
  <si>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</si>
  <si>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</si>
  <si>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</si>
  <si>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</si>
  <si>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</si>
  <si>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</si>
  <si>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</si>
  <si>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</si>
  <si>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</si>
  <si>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</si>
  <si>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</si>
  <si>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</si>
  <si>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</si>
  <si>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</si>
  <si>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</si>
  <si>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</si>
  <si>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</si>
  <si>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</si>
  <si>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</si>
  <si>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</si>
  <si>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</si>
  <si>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</si>
  <si>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</si>
  <si>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</si>
  <si>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</si>
  <si>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</si>
  <si>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</si>
  <si>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</si>
  <si>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</si>
  <si>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</si>
  <si>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</si>
  <si>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</si>
  <si>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</si>
  <si>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</si>
  <si>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</si>
  <si>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</si>
  <si>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</si>
  <si>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</si>
  <si>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</si>
  <si>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</si>
  <si>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</si>
  <si>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</si>
  <si>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</si>
  <si>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</si>
  <si>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</si>
  <si>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</si>
  <si>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</si>
  <si>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</si>
  <si>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</si>
  <si>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</si>
  <si>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</si>
  <si>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</si>
  <si>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</si>
  <si>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</si>
  <si>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</si>
  <si>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</si>
  <si>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</si>
  <si>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</si>
  <si>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</si>
  <si>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</si>
  <si>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</si>
  <si>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</si>
  <si>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</si>
  <si>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</si>
  <si>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</si>
  <si>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</si>
  <si>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</si>
  <si>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</si>
  <si>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</si>
  <si>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</si>
  <si>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</si>
  <si>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</si>
  <si>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</si>
  <si>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</si>
  <si>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</si>
  <si>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</si>
  <si>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</si>
  <si>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</si>
  <si>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</si>
  <si>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</si>
  <si>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</si>
  <si>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</si>
  <si>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</si>
  <si>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</si>
  <si>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</si>
  <si>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</si>
  <si>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</si>
  <si>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</si>
  <si>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</si>
  <si>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</si>
  <si>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</si>
  <si>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</si>
  <si>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</si>
  <si>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</si>
  <si>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</si>
  <si>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</si>
  <si>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</si>
  <si>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</si>
  <si>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</si>
  <si>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</si>
  <si>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</si>
  <si>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</si>
  <si>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</si>
  <si>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</si>
  <si>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</si>
  <si>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</si>
  <si>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</si>
  <si>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</si>
  <si>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</si>
  <si>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</si>
  <si>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</si>
  <si>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</si>
  <si>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</si>
  <si>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</si>
  <si>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</si>
  <si>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</si>
  <si>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</si>
  <si>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</si>
  <si>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</si>
  <si>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</si>
  <si>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</si>
  <si>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</si>
  <si>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</si>
  <si>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</si>
  <si>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</si>
  <si>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</si>
  <si>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</si>
  <si>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</si>
  <si>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</si>
  <si>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</si>
  <si>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</si>
  <si>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</si>
  <si>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</si>
  <si>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</si>
  <si>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</si>
  <si>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</si>
  <si>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</si>
  <si>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</si>
  <si>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</si>
  <si>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</si>
  <si>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</si>
  <si>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</si>
  <si>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</si>
  <si>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</si>
  <si>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</si>
  <si>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</si>
  <si>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</si>
  <si>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</si>
  <si>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</si>
  <si>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</si>
  <si>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</si>
  <si>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</si>
  <si>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</si>
  <si>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</si>
  <si>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</si>
  <si>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</si>
  <si>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</si>
  <si>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</si>
  <si>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</si>
  <si>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</si>
  <si>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</si>
  <si>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</si>
  <si>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</si>
  <si>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</si>
  <si>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</si>
  <si>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</si>
  <si>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</si>
  <si>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</si>
  <si>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</si>
  <si>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</si>
  <si>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</si>
  <si>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</si>
  <si>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</si>
  <si>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</si>
  <si>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</si>
  <si>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</si>
  <si>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</si>
  <si>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</si>
  <si>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</si>
  <si>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</si>
  <si>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</si>
  <si>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</si>
  <si>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</si>
  <si>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</si>
  <si>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</si>
  <si>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</si>
  <si>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</si>
  <si>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</si>
  <si>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</si>
  <si>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</si>
  <si>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</si>
  <si>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</si>
  <si>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</si>
  <si>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</si>
  <si>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</si>
  <si>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</si>
  <si>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</si>
  <si>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</si>
  <si>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</si>
  <si>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</si>
  <si>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</si>
  <si>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</si>
  <si>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</si>
  <si>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</si>
  <si>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</si>
  <si>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</si>
  <si>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</si>
  <si>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</si>
  <si>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</si>
  <si>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</si>
  <si>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</si>
  <si>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</si>
  <si>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</si>
  <si>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</si>
  <si>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</si>
  <si>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</si>
  <si>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</si>
  <si>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</si>
  <si>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</si>
  <si>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</si>
  <si>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</si>
  <si>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</si>
  <si>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</si>
  <si>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</si>
  <si>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</si>
  <si>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</si>
  <si>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</si>
  <si>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</si>
  <si>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</si>
  <si>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</si>
  <si>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</si>
  <si>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</si>
  <si>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</si>
  <si>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</si>
  <si>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</si>
  <si>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</si>
  <si>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</si>
  <si>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</si>
  <si>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</si>
  <si>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</si>
  <si>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</si>
  <si>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</si>
  <si>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</si>
  <si>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</si>
  <si>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</si>
  <si>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</si>
  <si>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</si>
  <si>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</si>
  <si>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</si>
  <si>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</si>
  <si>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</si>
  <si>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</si>
  <si>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</si>
  <si>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</si>
  <si>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</si>
  <si>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</si>
  <si>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</si>
  <si>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</si>
  <si>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</si>
  <si>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</si>
  <si>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</si>
  <si>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</si>
  <si>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</si>
  <si>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</si>
  <si>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</si>
  <si>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</si>
  <si>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</si>
  <si>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</si>
  <si>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</si>
  <si>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</si>
  <si>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</si>
  <si>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</si>
  <si>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</si>
  <si>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</si>
  <si>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</si>
  <si>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</si>
  <si>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</si>
  <si>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</si>
  <si>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</si>
  <si>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</si>
  <si>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</si>
  <si>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</si>
  <si>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</si>
  <si>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</si>
  <si>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</si>
  <si>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</si>
  <si>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</si>
  <si>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</si>
  <si>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</si>
  <si>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</si>
  <si>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</si>
  <si>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</si>
  <si>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</si>
  <si>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</si>
  <si>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</si>
  <si>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</si>
  <si>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</si>
  <si>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</si>
  <si>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</si>
  <si>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</si>
  <si>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</si>
  <si>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</si>
  <si>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</si>
  <si>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</si>
  <si>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</si>
  <si>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</si>
  <si>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</si>
  <si>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</si>
  <si>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</si>
  <si>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</si>
  <si>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</si>
  <si>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</si>
  <si>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</si>
  <si>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</si>
  <si>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</si>
  <si>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</si>
  <si>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</si>
  <si>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</si>
  <si>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</si>
  <si>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</si>
  <si>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</si>
  <si>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</si>
  <si>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</si>
  <si>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</si>
  <si>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</si>
  <si>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</si>
  <si>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</si>
  <si>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</si>
  <si>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</si>
  <si>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</si>
  <si>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</si>
  <si>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</si>
  <si>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</si>
  <si>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</si>
  <si>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</si>
  <si>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</si>
  <si>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</si>
  <si>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</si>
  <si>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</si>
  <si>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</si>
  <si>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</si>
  <si>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</si>
  <si>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</si>
  <si>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</si>
  <si>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</si>
  <si>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</si>
  <si>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</si>
  <si>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</si>
  <si>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</si>
  <si>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</si>
  <si>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</si>
  <si>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</si>
  <si>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</si>
  <si>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</si>
  <si>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</si>
  <si>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</si>
  <si>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</si>
  <si>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</si>
  <si>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</si>
  <si>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</si>
  <si>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</si>
  <si>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</si>
  <si>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</si>
  <si>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</si>
  <si>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</si>
  <si>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</si>
  <si>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</si>
  <si>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</si>
  <si>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</si>
  <si>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</si>
  <si>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</si>
  <si>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</si>
  <si>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</si>
  <si>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</si>
  <si>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</si>
  <si>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</si>
  <si>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</si>
  <si>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</si>
  <si>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</si>
  <si>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</si>
  <si>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</si>
  <si>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</si>
  <si>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</si>
  <si>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</si>
  <si>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</si>
  <si>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</si>
  <si>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</si>
  <si>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</si>
  <si>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</si>
  <si>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</si>
  <si>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</si>
  <si>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</si>
  <si>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</si>
  <si>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</si>
  <si>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</si>
  <si>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</si>
  <si>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</si>
  <si>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</si>
  <si>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</si>
  <si>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</si>
  <si>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</si>
  <si>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</si>
  <si>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</si>
  <si>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</si>
  <si>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</si>
  <si>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</si>
  <si>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</si>
  <si>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</si>
  <si>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</si>
  <si>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</si>
  <si>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</si>
  <si>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</si>
  <si>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</si>
  <si>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</si>
  <si>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</si>
  <si>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</si>
  <si>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</si>
  <si>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</si>
  <si>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</si>
  <si>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</si>
  <si>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</si>
  <si>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</si>
  <si>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</si>
  <si>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</si>
  <si>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</si>
  <si>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</si>
  <si>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</si>
  <si>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</si>
  <si>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</si>
  <si>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</si>
  <si>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</si>
  <si>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</si>
  <si>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</si>
  <si>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</si>
  <si>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</si>
  <si>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</si>
  <si>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</si>
  <si>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</si>
  <si>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</si>
  <si>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</si>
  <si>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</si>
  <si>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</si>
  <si>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</si>
  <si>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</si>
  <si>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</si>
  <si>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</si>
  <si>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</si>
  <si>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</si>
  <si>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</si>
  <si>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</si>
  <si>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</si>
  <si>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</si>
  <si>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</si>
  <si>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</si>
  <si>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</si>
  <si>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</si>
  <si>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</si>
  <si>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</si>
  <si>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</si>
  <si>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</si>
  <si>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</si>
  <si>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</si>
  <si>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</si>
  <si>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</si>
  <si>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</si>
  <si>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</si>
  <si>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</si>
  <si>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</si>
  <si>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</si>
  <si>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</si>
  <si>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</si>
  <si>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</si>
  <si>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</si>
  <si>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</si>
  <si>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</si>
  <si>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</si>
  <si>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</si>
  <si>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</si>
  <si>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</si>
  <si>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</si>
  <si>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</si>
  <si>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</si>
  <si>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</si>
  <si>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</si>
  <si>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</si>
  <si>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</si>
  <si>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</si>
  <si>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</si>
  <si>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</si>
  <si>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</si>
  <si>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</si>
  <si>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</si>
  <si>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</si>
  <si>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</si>
  <si>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</si>
  <si>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</si>
  <si>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</si>
  <si>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</si>
  <si>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</si>
  <si>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</si>
  <si>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</si>
  <si>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</si>
  <si>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</si>
  <si>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</si>
  <si>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</si>
  <si>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</si>
  <si>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</si>
  <si>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</si>
  <si>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</si>
  <si>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</si>
  <si>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</si>
  <si>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</si>
  <si>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</si>
  <si>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</si>
  <si>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</si>
  <si>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</si>
  <si>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</si>
  <si>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</si>
  <si>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</si>
  <si>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</si>
  <si>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</si>
  <si>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</si>
  <si>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</si>
  <si>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</si>
  <si>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</si>
  <si>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</si>
  <si>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</si>
  <si>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</si>
  <si>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</si>
  <si>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</si>
  <si>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</si>
  <si>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</si>
  <si>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</si>
  <si>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</si>
  <si>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</si>
  <si>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</si>
  <si>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</si>
  <si>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</si>
  <si>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</si>
  <si>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</si>
  <si>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</si>
  <si>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</si>
  <si>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</si>
  <si>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</si>
  <si>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</si>
  <si>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</si>
  <si>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</si>
  <si>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</si>
  <si>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</si>
  <si>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</si>
  <si>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</si>
  <si>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</si>
  <si>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</si>
  <si>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</si>
  <si>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</si>
  <si>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</si>
  <si>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</si>
  <si>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</si>
  <si>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</si>
  <si>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</si>
  <si>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</si>
  <si>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</si>
  <si>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</si>
  <si>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</si>
  <si>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</si>
  <si>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</si>
  <si>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</si>
  <si>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</si>
  <si>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</si>
  <si>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</si>
  <si>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</si>
  <si>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</si>
  <si>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</si>
  <si>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</si>
  <si>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</si>
  <si>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</si>
  <si>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</si>
  <si>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</si>
  <si>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</si>
  <si>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</si>
  <si>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</si>
  <si>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</si>
  <si>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</si>
  <si>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</si>
  <si>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</si>
  <si>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</si>
  <si>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</si>
  <si>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</si>
  <si>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</si>
  <si>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</si>
  <si>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</si>
  <si>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</si>
  <si>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</si>
  <si>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</si>
  <si>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</si>
  <si>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</si>
  <si>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</si>
  <si>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</si>
  <si>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</si>
  <si>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</si>
  <si>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</si>
  <si>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</si>
  <si>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</si>
  <si>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</si>
  <si>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</si>
  <si>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</si>
  <si>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</si>
  <si>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</si>
  <si>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</si>
  <si>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</si>
  <si>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</si>
  <si>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</si>
  <si>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</si>
  <si>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</si>
  <si>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</si>
  <si>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</si>
  <si>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</si>
  <si>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</si>
  <si>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</si>
  <si>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</si>
  <si>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</si>
  <si>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</si>
  <si>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</si>
  <si>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</si>
  <si>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</si>
  <si>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</si>
  <si>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</si>
  <si>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</si>
  <si>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</si>
  <si>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</si>
  <si>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</si>
  <si>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</si>
  <si>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</si>
  <si>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</si>
  <si>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</si>
  <si>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</si>
  <si>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</si>
  <si>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</si>
  <si>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</si>
  <si>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</si>
  <si>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</si>
  <si>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</si>
  <si>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</si>
  <si>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</si>
  <si>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</si>
  <si>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</si>
  <si>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</si>
  <si>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</si>
  <si>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</si>
  <si>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</si>
  <si>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</si>
  <si>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</si>
  <si>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</si>
  <si>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</si>
  <si>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</si>
  <si>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</si>
  <si>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</si>
  <si>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</si>
  <si>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</si>
  <si>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</si>
  <si>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</si>
  <si>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</si>
  <si>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</si>
  <si>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</si>
  <si>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</si>
  <si>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</si>
  <si>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</si>
  <si>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</si>
  <si>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</si>
  <si>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</si>
  <si>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</si>
  <si>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</si>
  <si>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</si>
  <si>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</si>
  <si>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</si>
  <si>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</si>
  <si>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</si>
  <si>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</si>
  <si>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</si>
  <si>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</si>
  <si>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</si>
  <si>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</si>
  <si>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</si>
  <si>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</si>
  <si>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</si>
  <si>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</si>
  <si>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</si>
  <si>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</si>
  <si>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</si>
  <si>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</si>
  <si>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</si>
  <si>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</si>
  <si>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</si>
  <si>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</si>
  <si>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</si>
  <si>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</si>
  <si>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</si>
  <si>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</si>
  <si>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</si>
  <si>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</si>
  <si>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</si>
  <si>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</si>
  <si>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</si>
  <si>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</si>
  <si>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</si>
  <si>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</si>
  <si>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</si>
  <si>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</si>
  <si>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</si>
  <si>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</si>
  <si>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</si>
  <si>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</si>
  <si>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</si>
  <si>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</si>
  <si>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</si>
  <si>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</si>
  <si>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</si>
  <si>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</si>
  <si>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</si>
  <si>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</si>
  <si>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</si>
  <si>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</si>
  <si>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</si>
  <si>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</si>
  <si>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</si>
  <si>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</si>
  <si>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</si>
  <si>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</si>
  <si>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</si>
  <si>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</si>
  <si>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</si>
  <si>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</si>
  <si>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</si>
  <si>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</si>
  <si>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</si>
  <si>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</si>
  <si>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</si>
  <si>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</si>
  <si>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</si>
  <si>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</si>
  <si>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</si>
  <si>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</si>
  <si>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</si>
  <si>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</si>
  <si>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</si>
  <si>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</si>
  <si>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</si>
  <si>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</si>
  <si>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</si>
  <si>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</si>
  <si>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</si>
  <si>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</si>
  <si>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</si>
  <si>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</si>
  <si>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</si>
  <si>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</si>
  <si>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</si>
  <si>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</si>
  <si>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</si>
  <si>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</si>
  <si>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</si>
  <si>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</si>
  <si>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</si>
  <si>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</si>
  <si>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</si>
  <si>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</si>
  <si>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</si>
  <si>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</si>
  <si>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</si>
  <si>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</si>
  <si>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</si>
  <si>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</si>
  <si>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</si>
  <si>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</si>
  <si>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</si>
  <si>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</si>
  <si>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</si>
  <si>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</si>
  <si>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</si>
  <si>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</si>
  <si>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</si>
  <si>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</si>
  <si>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</si>
  <si>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</si>
  <si>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</si>
  <si>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</si>
  <si>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</si>
  <si>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</si>
  <si>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</si>
  <si>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</si>
  <si>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</si>
  <si>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</si>
  <si>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</si>
  <si>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</si>
  <si>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</si>
  <si>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</si>
  <si>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</si>
  <si>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</si>
  <si>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</si>
  <si>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</si>
  <si>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</si>
  <si>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</si>
  <si>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</si>
  <si>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</si>
  <si>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</si>
  <si>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</si>
  <si>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</si>
  <si>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</si>
  <si>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</si>
  <si>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</si>
  <si>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</si>
  <si>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</si>
  <si>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</si>
  <si>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</si>
  <si>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</si>
  <si>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</si>
  <si>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</si>
  <si>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</si>
  <si>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</si>
  <si>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</si>
  <si>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</si>
  <si>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</si>
  <si>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</si>
  <si>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</si>
  <si>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</si>
  <si>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</si>
  <si>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</si>
  <si>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</si>
  <si>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</si>
  <si>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</si>
  <si>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</si>
  <si>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</si>
  <si>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</si>
  <si>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</si>
  <si>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</si>
  <si>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</si>
  <si>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</si>
  <si>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</si>
  <si>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</si>
  <si>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</si>
  <si>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</si>
  <si>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</si>
  <si>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</si>
  <si>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</si>
  <si>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</si>
  <si>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</si>
  <si>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</si>
  <si>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</si>
  <si>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</si>
  <si>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</si>
  <si>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</si>
  <si>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</si>
  <si>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</si>
  <si>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</si>
  <si>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</si>
  <si>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</si>
  <si>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</si>
  <si>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</si>
  <si>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</si>
  <si>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</si>
  <si>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</si>
  <si>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</si>
  <si>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</si>
  <si>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</si>
  <si>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</si>
  <si>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</si>
  <si>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</si>
  <si>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</si>
  <si>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</si>
  <si>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</si>
  <si>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</si>
  <si>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</si>
  <si>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</si>
  <si>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</si>
  <si>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</si>
  <si>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</si>
  <si>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</si>
  <si>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</si>
  <si>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</si>
  <si>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</si>
  <si>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</si>
  <si>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</si>
  <si>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</si>
  <si>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</si>
  <si>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</si>
  <si>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</si>
  <si>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</si>
  <si>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</si>
  <si>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</si>
  <si>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</si>
  <si>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</si>
  <si>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</si>
  <si>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</si>
  <si>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</si>
  <si>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</si>
  <si>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</si>
  <si>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</si>
  <si>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</si>
  <si>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</si>
  <si>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</si>
  <si>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</si>
  <si>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</si>
  <si>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</si>
  <si>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</si>
  <si>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</si>
  <si>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</si>
  <si>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</si>
  <si>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</si>
  <si>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</si>
  <si>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</si>
  <si>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</si>
  <si>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</si>
  <si>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</si>
  <si>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</si>
  <si>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</si>
  <si>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</si>
  <si>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</si>
  <si>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</si>
  <si>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</si>
  <si>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</si>
  <si>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</si>
  <si>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</si>
  <si>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</si>
  <si>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</si>
  <si>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</si>
  <si>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</si>
  <si>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</si>
  <si>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</si>
  <si>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</si>
  <si>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</si>
  <si>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</si>
  <si>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</si>
  <si>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</si>
  <si>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</si>
  <si>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</si>
  <si>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</si>
  <si>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</si>
  <si>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</si>
  <si>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</si>
  <si>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</si>
  <si>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</si>
  <si>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</si>
  <si>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</si>
  <si>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</si>
  <si>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</si>
  <si>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</si>
  <si>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</si>
  <si>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</si>
  <si>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</si>
  <si>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</si>
  <si>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</si>
  <si>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</si>
  <si>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</si>
  <si>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</si>
  <si>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</si>
  <si>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</si>
  <si>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</si>
  <si>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</si>
  <si>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</si>
  <si>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</si>
  <si>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</si>
  <si>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</si>
  <si>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</si>
  <si>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</si>
  <si>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</si>
  <si>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</si>
  <si>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</si>
  <si>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</si>
  <si>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</si>
  <si>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</si>
  <si>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</si>
  <si>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</si>
  <si>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</si>
  <si>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</si>
  <si>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</si>
  <si>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</si>
  <si>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</si>
  <si>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</si>
  <si>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</si>
  <si>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</si>
  <si>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</si>
  <si>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</si>
  <si>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</si>
  <si>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</si>
  <si>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</si>
  <si>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</si>
  <si>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</si>
  <si>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</si>
  <si>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</si>
  <si>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</si>
  <si>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</si>
  <si>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</si>
  <si>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</si>
  <si>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</si>
  <si>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</si>
  <si>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</si>
  <si>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</si>
  <si>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</si>
  <si>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</si>
  <si>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</si>
  <si>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</si>
  <si>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</si>
  <si>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</si>
  <si>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</si>
  <si>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</si>
  <si>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</si>
  <si>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</si>
  <si>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</si>
  <si>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</si>
  <si>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</si>
  <si>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</si>
  <si>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</si>
  <si>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</si>
  <si>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</si>
  <si>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</si>
  <si>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</si>
  <si>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</si>
  <si>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</si>
  <si>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</si>
  <si>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</si>
  <si>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</si>
  <si>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</si>
  <si>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</si>
  <si>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</si>
  <si>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</si>
  <si>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</si>
  <si>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</si>
  <si>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</si>
  <si>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</si>
  <si>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</si>
  <si>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</si>
  <si>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</si>
  <si>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</si>
  <si>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</si>
  <si>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</si>
  <si>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</si>
  <si>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</si>
  <si>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</si>
  <si>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</si>
  <si>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</si>
  <si>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</si>
  <si>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</si>
  <si>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</si>
  <si>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</si>
  <si>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</si>
  <si>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</si>
  <si>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</si>
  <si>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</si>
  <si>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</si>
  <si>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</si>
  <si>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</si>
  <si>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</si>
  <si>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</si>
  <si>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</si>
  <si>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</si>
  <si>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</si>
  <si>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</si>
  <si>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</si>
  <si>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</si>
  <si>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</si>
  <si>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</si>
  <si>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</si>
  <si>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</si>
  <si>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</si>
  <si>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</si>
  <si>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</si>
  <si>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</si>
  <si>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</si>
  <si>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</si>
  <si>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</si>
  <si>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</si>
  <si>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</si>
  <si>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</si>
  <si>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</si>
  <si>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</si>
  <si>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</si>
  <si>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</si>
  <si>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</si>
  <si>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</si>
  <si>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</si>
  <si>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</si>
  <si>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</si>
  <si>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</si>
  <si>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</si>
  <si>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</si>
  <si>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</si>
  <si>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</si>
  <si>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</si>
  <si>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</si>
  <si>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</si>
  <si>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</si>
  <si>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</si>
  <si>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</si>
  <si>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</si>
  <si>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</si>
  <si>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</si>
  <si>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</si>
  <si>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</si>
  <si>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</si>
  <si>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</si>
  <si>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</si>
  <si>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</si>
  <si>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</si>
  <si>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</si>
  <si>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</si>
  <si>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</si>
  <si>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</si>
  <si>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</si>
  <si>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</si>
  <si>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</si>
  <si>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</si>
  <si>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</si>
  <si>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</si>
  <si>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</si>
  <si>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</si>
  <si>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</si>
  <si>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</si>
  <si>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</si>
  <si>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</si>
  <si>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</si>
  <si>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</si>
  <si>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</si>
  <si>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</si>
  <si>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</si>
  <si>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</si>
  <si>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</si>
  <si>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</si>
  <si>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</si>
  <si>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</si>
  <si>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</si>
  <si>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</si>
  <si>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</si>
  <si>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</si>
  <si>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</si>
  <si>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</si>
  <si>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</si>
  <si>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</si>
  <si>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</si>
  <si>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</si>
  <si>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</si>
  <si>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</si>
  <si>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</si>
  <si>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</si>
  <si>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</si>
  <si>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</si>
  <si>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</si>
  <si>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</si>
  <si>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</si>
  <si>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</si>
  <si>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</si>
  <si>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</si>
  <si>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</si>
  <si>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</si>
  <si>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</si>
  <si>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</si>
  <si>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</si>
  <si>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</si>
  <si>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</si>
  <si>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</si>
  <si>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</si>
  <si>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</si>
  <si>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</si>
  <si>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</si>
  <si>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</si>
  <si>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</si>
  <si>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</si>
  <si>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</si>
  <si>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</si>
  <si>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</si>
  <si>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</si>
  <si>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</si>
  <si>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</si>
  <si>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</si>
  <si>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</si>
  <si>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</si>
  <si>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</si>
  <si>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</si>
  <si>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</si>
  <si>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</si>
  <si>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</si>
  <si>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</si>
  <si>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</si>
  <si>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</si>
  <si>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</si>
  <si>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</si>
  <si>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</si>
  <si>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</si>
  <si>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</si>
  <si>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</si>
  <si>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</si>
  <si>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</si>
  <si>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</si>
  <si>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</si>
  <si>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</si>
  <si>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</si>
  <si>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</si>
  <si>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</si>
  <si>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</si>
  <si>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</si>
  <si>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</si>
  <si>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</si>
  <si>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</si>
  <si>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</si>
  <si>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</si>
  <si>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</si>
  <si>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</si>
  <si>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</si>
  <si>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</si>
  <si>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</si>
  <si>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</si>
  <si>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</si>
  <si>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</si>
  <si>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</si>
  <si>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</si>
  <si>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</si>
  <si>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</si>
  <si>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</si>
  <si>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</si>
  <si>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</si>
  <si>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</si>
  <si>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</si>
  <si>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</si>
  <si>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</si>
  <si>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</si>
  <si>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</si>
  <si>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</si>
  <si>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</si>
  <si>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</si>
  <si>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</si>
  <si>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</si>
  <si>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</si>
  <si>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</si>
  <si>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</si>
  <si>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</si>
  <si>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</si>
  <si>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</si>
  <si>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</si>
  <si>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</si>
  <si>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</si>
  <si>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</si>
  <si>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</si>
  <si>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</si>
  <si>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</si>
  <si>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</si>
  <si>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</si>
  <si>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</si>
  <si>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</si>
  <si>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</si>
  <si>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</si>
  <si>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</si>
  <si>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</si>
  <si>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</si>
  <si>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</si>
  <si>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</si>
  <si>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</si>
  <si>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</si>
  <si>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</si>
  <si>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</si>
  <si>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</si>
  <si>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</si>
  <si>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</si>
  <si>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</si>
  <si>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</si>
  <si>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</si>
  <si>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</si>
  <si>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</si>
  <si>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</si>
  <si>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</si>
  <si>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</si>
  <si>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</si>
  <si>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</si>
  <si>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</si>
  <si>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</si>
  <si>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</si>
  <si>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</si>
  <si>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</si>
  <si>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</si>
  <si>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</si>
  <si>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</si>
  <si>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</si>
  <si>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</si>
  <si>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</si>
  <si>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</si>
  <si>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</si>
  <si>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</si>
  <si>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</si>
  <si>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</si>
  <si>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</si>
  <si>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</si>
  <si>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</si>
  <si>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</si>
  <si>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</si>
  <si>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</si>
  <si>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</si>
  <si>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</si>
  <si>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</si>
  <si>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</si>
  <si>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</si>
  <si>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</si>
  <si>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</si>
  <si>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</si>
  <si>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</si>
  <si>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</si>
  <si>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</si>
  <si>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</si>
  <si>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</si>
  <si>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</si>
  <si>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</si>
  <si>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</si>
  <si>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</si>
  <si>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</si>
  <si>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</si>
  <si>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</si>
  <si>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</si>
  <si>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</si>
  <si>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</si>
  <si>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</si>
  <si>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</si>
  <si>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</si>
  <si>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</si>
  <si>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</si>
  <si>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</si>
  <si>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</si>
  <si>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</si>
  <si>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</si>
  <si>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</si>
  <si>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</si>
  <si>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</si>
  <si>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</si>
  <si>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</si>
  <si>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</si>
  <si>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</si>
  <si>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</si>
  <si>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</si>
  <si>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</si>
  <si>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</si>
  <si>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</si>
  <si>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</si>
  <si>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</si>
  <si>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</si>
  <si>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</si>
  <si>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</si>
  <si>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</si>
  <si>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</si>
  <si>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</si>
  <si>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</si>
  <si>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</si>
  <si>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</si>
  <si>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</si>
  <si>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</si>
  <si>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</si>
  <si>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</si>
  <si>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</si>
  <si>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</si>
  <si>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</si>
  <si>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</si>
  <si>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</si>
  <si>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</si>
  <si>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</si>
  <si>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</si>
  <si>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</si>
  <si>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</si>
  <si>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</si>
  <si>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</si>
  <si>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</si>
  <si>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</si>
  <si>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</si>
  <si>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</si>
  <si>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</si>
  <si>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</si>
  <si>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</si>
  <si>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</si>
  <si>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</si>
  <si>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</si>
  <si>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</si>
  <si>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</si>
  <si>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</si>
  <si>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</si>
  <si>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</si>
  <si>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</si>
  <si>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</si>
  <si>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</si>
  <si>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</si>
  <si>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</si>
  <si>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</si>
  <si>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</si>
  <si>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</si>
  <si>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</si>
  <si>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</si>
  <si>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</si>
  <si>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</si>
  <si>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</si>
  <si>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</si>
  <si>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</si>
  <si>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</si>
  <si>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</si>
  <si>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</si>
  <si>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</si>
  <si>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</si>
  <si>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</si>
  <si>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</si>
  <si>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</si>
  <si>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</si>
  <si>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</si>
  <si>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</si>
  <si>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</si>
  <si>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</si>
  <si>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</si>
  <si>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</si>
  <si>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</si>
  <si>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</si>
  <si>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</si>
  <si>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</si>
  <si>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</si>
  <si>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</si>
  <si>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</si>
  <si>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</si>
  <si>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</si>
  <si>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</si>
  <si>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</si>
  <si>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</si>
  <si>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</si>
  <si>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</si>
  <si>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</si>
  <si>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</si>
  <si>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</si>
  <si>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</si>
  <si>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</si>
  <si>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</si>
  <si>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</si>
  <si>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</si>
  <si>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</si>
  <si>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</si>
  <si>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</si>
  <si>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</si>
  <si>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</si>
  <si>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</si>
  <si>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</si>
  <si>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</si>
  <si>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</si>
  <si>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</si>
  <si>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</si>
  <si>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</si>
  <si>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</si>
  <si>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</si>
  <si>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</si>
  <si>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</si>
  <si>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</si>
  <si>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</si>
  <si>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</si>
  <si>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</si>
  <si>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</si>
  <si>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</si>
  <si>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</si>
  <si>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</si>
  <si>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</si>
  <si>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</si>
  <si>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</si>
  <si>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</si>
  <si>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</si>
  <si>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</si>
  <si>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</si>
  <si>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</si>
  <si>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</si>
  <si>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</si>
  <si>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</si>
  <si>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</si>
  <si>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</si>
  <si>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</si>
  <si>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</si>
  <si>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</si>
  <si>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</si>
  <si>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</si>
  <si>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</si>
  <si>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</si>
  <si>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</si>
  <si>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</si>
  <si>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</si>
  <si>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</si>
  <si>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</si>
  <si>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</si>
  <si>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</si>
  <si>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</si>
  <si>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</si>
  <si>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</si>
  <si>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</si>
  <si>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</si>
  <si>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</si>
  <si>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</si>
  <si>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</si>
  <si>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</si>
  <si>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</si>
  <si>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</si>
  <si>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</si>
  <si>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</si>
  <si>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</si>
  <si>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</si>
  <si>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</si>
  <si>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</si>
  <si>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</si>
  <si>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</si>
  <si>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</si>
  <si>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</si>
  <si>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</si>
  <si>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</si>
  <si>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</si>
  <si>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</si>
  <si>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</si>
  <si>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</si>
  <si>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</si>
  <si>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</si>
  <si>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</si>
  <si>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</si>
  <si>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</si>
  <si>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</si>
  <si>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</si>
  <si>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</si>
  <si>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</si>
  <si>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</si>
  <si>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</si>
  <si>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</si>
  <si>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</si>
  <si>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</si>
  <si>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</si>
  <si>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</si>
  <si>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</si>
  <si>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</si>
  <si>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</si>
  <si>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</si>
  <si>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</si>
  <si>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</si>
  <si>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</si>
  <si>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</si>
  <si>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</si>
  <si>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</si>
  <si>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</si>
  <si>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</si>
  <si>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</si>
  <si>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</si>
  <si>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</si>
  <si>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</si>
  <si>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</si>
  <si>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</si>
  <si>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</si>
  <si>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</si>
  <si>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</si>
  <si>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</si>
  <si>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</si>
  <si>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</si>
  <si>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</si>
  <si>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</si>
  <si>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</si>
  <si>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</si>
  <si>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</si>
  <si>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</si>
  <si>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</si>
  <si>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</si>
  <si>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</si>
  <si>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</si>
  <si>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</si>
  <si>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</si>
  <si>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</si>
  <si>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</si>
  <si>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</si>
  <si>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</si>
  <si>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</si>
  <si>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</si>
  <si>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</si>
  <si>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</si>
  <si>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</si>
  <si>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</si>
  <si>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</si>
  <si>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</si>
  <si>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</si>
  <si>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</si>
  <si>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</si>
  <si>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</si>
  <si>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</si>
  <si>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</si>
  <si>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</si>
  <si>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</si>
  <si>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</si>
  <si>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</si>
  <si>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</si>
  <si>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</si>
  <si>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</si>
  <si>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</si>
  <si>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</si>
  <si>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</si>
  <si>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</si>
  <si>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</si>
  <si>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</si>
  <si>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</si>
  <si>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</si>
  <si>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</si>
  <si>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</si>
  <si>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</si>
  <si>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</si>
  <si>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</si>
  <si>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</si>
  <si>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</si>
  <si>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</si>
  <si>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</si>
  <si>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</si>
  <si>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</si>
  <si>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</si>
  <si>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</si>
  <si>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</si>
  <si>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</si>
  <si>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</si>
  <si>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</si>
  <si>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</si>
  <si>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</si>
  <si>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</si>
  <si>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</si>
  <si>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</si>
  <si>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</si>
  <si>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</si>
  <si>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</si>
  <si>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</si>
  <si>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</si>
  <si>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</si>
  <si>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</si>
  <si>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</si>
  <si>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</si>
  <si>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</si>
  <si>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</si>
  <si>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</si>
  <si>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</si>
  <si>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</si>
  <si>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</si>
  <si>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</si>
  <si>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</si>
  <si>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</si>
  <si>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</si>
  <si>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</si>
  <si>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</si>
  <si>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</si>
  <si>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</si>
  <si>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</si>
  <si>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</si>
  <si>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</si>
  <si>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</si>
  <si>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</si>
  <si>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</si>
  <si>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</si>
  <si>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</si>
  <si>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</si>
  <si>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</si>
  <si>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</si>
  <si>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</si>
  <si>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</si>
  <si>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</si>
  <si>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</si>
  <si>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</si>
  <si>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</si>
  <si>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</si>
  <si>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</si>
  <si>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</si>
  <si>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</si>
  <si>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</si>
  <si>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</si>
  <si>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</si>
  <si>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</si>
  <si>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</si>
  <si>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</si>
  <si>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</si>
  <si>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</si>
  <si>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</si>
  <si>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</si>
  <si>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</si>
  <si>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</si>
  <si>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</si>
  <si>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</si>
  <si>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</si>
  <si>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</si>
  <si>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</si>
  <si>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</si>
  <si>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</si>
  <si>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</si>
  <si>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</si>
  <si>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</si>
  <si>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</si>
  <si>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</si>
  <si>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</si>
  <si>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</si>
  <si>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</si>
  <si>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</si>
  <si>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</si>
  <si>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</si>
  <si>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</si>
  <si>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</si>
  <si>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</si>
  <si>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</si>
  <si>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</si>
  <si>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</si>
  <si>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</si>
  <si>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</si>
  <si>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</si>
  <si>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</si>
  <si>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</si>
  <si>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</si>
  <si>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</si>
  <si>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</si>
  <si>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</si>
  <si>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</si>
  <si>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</si>
  <si>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</si>
  <si>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</si>
  <si>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</si>
  <si>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</si>
  <si>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</si>
  <si>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</si>
  <si>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</si>
  <si>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</si>
  <si>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</si>
  <si>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</si>
  <si>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</si>
  <si>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</si>
  <si>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</si>
  <si>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</si>
  <si>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</si>
  <si>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</si>
  <si>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</si>
  <si>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</si>
  <si>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</si>
  <si>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</si>
  <si>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</si>
  <si>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</si>
  <si>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</si>
  <si>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</si>
  <si>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</si>
  <si>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</si>
  <si>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</si>
  <si>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</si>
  <si>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</si>
  <si>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</si>
  <si>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</si>
  <si>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</si>
  <si>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</si>
  <si>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</si>
  <si>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</si>
  <si>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</si>
  <si>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</si>
  <si>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</si>
  <si>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</si>
  <si>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</si>
  <si>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</si>
  <si>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</si>
  <si>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</si>
  <si>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</si>
  <si>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</si>
  <si>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</si>
  <si>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</si>
  <si>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</si>
  <si>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</si>
  <si>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</si>
  <si>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</si>
  <si>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</si>
  <si>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</si>
  <si>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</si>
  <si>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</si>
  <si>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</si>
  <si>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</si>
  <si>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</si>
  <si>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</si>
  <si>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</si>
  <si>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</si>
  <si>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</si>
  <si>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</si>
  <si>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</si>
  <si>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</si>
  <si>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</si>
  <si>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</si>
  <si>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</si>
  <si>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</si>
  <si>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</si>
  <si>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</si>
  <si>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</si>
  <si>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</si>
  <si>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</si>
  <si>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</si>
  <si>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</si>
  <si>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</si>
  <si>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</si>
  <si>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</si>
  <si>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</si>
  <si>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</si>
  <si>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</si>
  <si>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</si>
  <si>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</si>
  <si>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</si>
  <si>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</si>
  <si>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</si>
  <si>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</si>
  <si>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</si>
  <si>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</si>
  <si>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</si>
  <si>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</si>
  <si>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</si>
  <si>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</si>
  <si>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</si>
  <si>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</si>
  <si>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</si>
  <si>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</si>
  <si>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</si>
  <si>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</si>
  <si>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</si>
  <si>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</si>
  <si>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</si>
  <si>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</si>
  <si>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</si>
  <si>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</si>
  <si>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</si>
  <si>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</si>
  <si>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</si>
  <si>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</si>
  <si>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</si>
  <si>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</si>
  <si>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</si>
  <si>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</si>
  <si>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</si>
  <si>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</si>
  <si>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</si>
  <si>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</si>
  <si>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</si>
  <si>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</si>
  <si>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</si>
  <si>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</si>
  <si>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</si>
  <si>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</si>
  <si>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</si>
  <si>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</si>
  <si>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</si>
  <si>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</si>
  <si>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</si>
  <si>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</si>
  <si>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</si>
  <si>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</si>
  <si>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</si>
  <si>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</si>
  <si>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</si>
  <si>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</si>
  <si>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</si>
  <si>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</si>
  <si>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</si>
  <si>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</si>
  <si>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</si>
  <si>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</si>
  <si>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</si>
  <si>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</si>
  <si>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</si>
  <si>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</si>
  <si>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</si>
  <si>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</si>
  <si>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</si>
  <si>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</si>
  <si>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</si>
  <si>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</si>
  <si>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</si>
  <si>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</si>
  <si>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</si>
  <si>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</si>
  <si>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</si>
  <si>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</si>
  <si>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</si>
  <si>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</si>
  <si>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</si>
  <si>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</si>
  <si>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</si>
  <si>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</si>
  <si>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</si>
  <si>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</si>
  <si>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</si>
  <si>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</si>
  <si>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</si>
  <si>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</si>
  <si>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</si>
  <si>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</si>
  <si>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</si>
  <si>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</si>
  <si>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</si>
  <si>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</si>
  <si>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</si>
  <si>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</si>
  <si>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</si>
  <si>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</si>
  <si>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</si>
  <si>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</si>
  <si>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</si>
  <si>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</si>
  <si>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</si>
  <si>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</si>
  <si>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</si>
  <si>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</si>
  <si>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</si>
  <si>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</si>
  <si>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</si>
  <si>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</si>
  <si>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</si>
  <si>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</si>
  <si>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</si>
  <si>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</si>
  <si>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</si>
  <si>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</si>
  <si>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</si>
  <si>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</si>
  <si>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</si>
  <si>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</si>
  <si>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</si>
  <si>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</si>
  <si>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</si>
  <si>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</si>
  <si>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</si>
  <si>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</si>
  <si>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</si>
  <si>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</si>
  <si>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</si>
  <si>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</si>
  <si>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</si>
  <si>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</si>
  <si>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</si>
  <si>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</si>
  <si>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</si>
  <si>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</si>
  <si>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</si>
  <si>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</si>
  <si>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</si>
  <si>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</si>
  <si>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</si>
  <si>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</si>
  <si>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</si>
  <si>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</si>
  <si>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</si>
  <si>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</si>
  <si>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</si>
  <si>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</si>
  <si>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</si>
  <si>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</si>
  <si>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</si>
  <si>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</si>
  <si>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</si>
  <si>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</si>
  <si>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</si>
  <si>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</si>
  <si>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</si>
  <si>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</si>
  <si>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</si>
  <si>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</si>
  <si>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</si>
  <si>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</si>
  <si>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</si>
  <si>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</si>
  <si>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</si>
  <si>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</si>
  <si>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</si>
  <si>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</si>
  <si>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</si>
  <si>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</si>
  <si>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</si>
  <si>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</si>
  <si>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</si>
  <si>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</si>
  <si>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</si>
  <si>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</si>
  <si>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</si>
  <si>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</si>
  <si>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</si>
  <si>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</si>
  <si>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</si>
  <si>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</si>
  <si>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</si>
  <si>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</si>
  <si>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</si>
  <si>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</si>
  <si>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</si>
  <si>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</si>
  <si>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</si>
  <si>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</si>
  <si>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</si>
  <si>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</si>
  <si>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</si>
  <si>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</si>
  <si>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</si>
  <si>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</si>
  <si>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</si>
  <si>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</si>
  <si>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</si>
  <si>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</si>
  <si>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</si>
  <si>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</si>
  <si>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</si>
  <si>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</si>
  <si>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</si>
  <si>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</si>
  <si>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</si>
  <si>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</si>
  <si>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</si>
  <si>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</si>
  <si>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</si>
  <si>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</si>
  <si>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</si>
  <si>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</si>
  <si>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</si>
  <si>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</si>
  <si>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</si>
  <si>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</si>
  <si>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</si>
  <si>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</si>
  <si>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</si>
  <si>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</si>
  <si>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</si>
  <si>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</si>
  <si>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</si>
  <si>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</si>
  <si>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</si>
  <si>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</si>
  <si>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</si>
  <si>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</si>
  <si>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</si>
  <si>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</si>
  <si>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</si>
  <si>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</si>
  <si>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</si>
  <si>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</si>
  <si>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</si>
  <si>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</si>
  <si>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</si>
  <si>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</si>
  <si>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</si>
  <si>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</si>
  <si>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</si>
  <si>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</si>
  <si>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</si>
  <si>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</si>
  <si>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</si>
  <si>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</si>
  <si>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</si>
  <si>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</si>
  <si>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</si>
  <si>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</si>
  <si>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</si>
  <si>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</si>
  <si>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</si>
  <si>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</si>
  <si>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</si>
  <si>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</si>
  <si>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</si>
  <si>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</si>
  <si>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</si>
  <si>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</si>
  <si>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</si>
  <si>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</si>
  <si>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</si>
  <si>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</si>
  <si>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</si>
  <si>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</si>
  <si>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</si>
  <si>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</si>
  <si>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</si>
  <si>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</si>
  <si>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</si>
  <si>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</si>
  <si>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</si>
  <si>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</si>
  <si>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</si>
  <si>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</si>
  <si>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</si>
  <si>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</si>
  <si>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</si>
  <si>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</si>
  <si>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</si>
  <si>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</si>
  <si>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</si>
  <si>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</si>
  <si>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</si>
  <si>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</si>
  <si>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</si>
  <si>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</si>
  <si>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</si>
  <si>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</si>
  <si>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</si>
  <si>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</si>
  <si>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</si>
  <si>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</si>
  <si>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</si>
  <si>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</si>
  <si>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</si>
  <si>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</si>
  <si>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</si>
  <si>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</si>
  <si>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</si>
  <si>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</si>
  <si>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</si>
  <si>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</si>
  <si>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</si>
  <si>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</si>
  <si>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</si>
  <si>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</si>
  <si>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</si>
  <si>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</si>
  <si>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</si>
  <si>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</si>
  <si>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</si>
  <si>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</si>
  <si>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</si>
  <si>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</si>
  <si>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</si>
  <si>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</si>
  <si>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</si>
  <si>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</si>
  <si>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</si>
  <si>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</si>
  <si>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</si>
  <si>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</si>
  <si>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</si>
  <si>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</si>
  <si>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</si>
  <si>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</si>
  <si>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</si>
  <si>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</si>
  <si>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</si>
  <si>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</si>
  <si>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</si>
  <si>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</si>
  <si>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</si>
  <si>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</si>
  <si>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</si>
  <si>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</si>
  <si>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</si>
  <si>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</si>
  <si>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</si>
  <si>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</si>
  <si>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</si>
  <si>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</si>
  <si>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</si>
  <si>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</si>
  <si>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</si>
  <si>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</si>
  <si>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</si>
  <si>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</si>
  <si>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</si>
  <si>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</si>
  <si>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</si>
  <si>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</si>
  <si>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</si>
  <si>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</si>
  <si>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</si>
  <si>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</si>
  <si>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</si>
  <si>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</si>
  <si>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</si>
  <si>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</si>
  <si>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</si>
  <si>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</si>
  <si>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</si>
  <si>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</si>
  <si>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</si>
  <si>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</si>
  <si>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</si>
  <si>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</si>
  <si>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</si>
  <si>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</si>
  <si>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</si>
  <si>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</si>
  <si>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</si>
  <si>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</si>
  <si>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</si>
  <si>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</si>
  <si>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</si>
  <si>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</si>
  <si>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</si>
  <si>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</si>
  <si>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</si>
  <si>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</si>
  <si>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</si>
  <si>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</si>
  <si>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</si>
  <si>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</si>
  <si>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</si>
  <si>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</si>
  <si>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</si>
  <si>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</si>
  <si>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</si>
  <si>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</si>
  <si>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</si>
  <si>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</si>
  <si>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</si>
  <si>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</si>
  <si>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</si>
  <si>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</si>
  <si>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</si>
  <si>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</si>
  <si>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</si>
  <si>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</si>
  <si>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</si>
  <si>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</si>
  <si>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</si>
  <si>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</si>
  <si>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</si>
  <si>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</si>
  <si>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</si>
  <si>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</si>
  <si>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</si>
  <si>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</si>
  <si>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</si>
  <si>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</si>
  <si>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</si>
  <si>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</si>
  <si>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</si>
  <si>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</si>
  <si>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</si>
  <si>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</si>
  <si>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</si>
  <si>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</si>
  <si>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</si>
  <si>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</si>
  <si>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</si>
  <si>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</si>
  <si>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</si>
  <si>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</si>
  <si>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</si>
  <si>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</si>
  <si>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</si>
  <si>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</si>
  <si>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</si>
  <si>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</si>
  <si>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</si>
  <si>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</si>
  <si>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</si>
  <si>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</si>
  <si>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</si>
  <si>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</si>
  <si>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</si>
  <si>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</si>
  <si>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</si>
  <si>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</si>
  <si>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</si>
  <si>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</si>
  <si>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</si>
  <si>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</si>
  <si>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</si>
  <si>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</si>
  <si>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</si>
  <si>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</si>
  <si>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</si>
  <si>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</si>
  <si>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</si>
  <si>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</si>
  <si>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</si>
  <si>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</si>
  <si>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</si>
  <si>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</si>
  <si>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</si>
  <si>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</si>
  <si>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</si>
  <si>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</si>
  <si>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</si>
  <si>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</si>
  <si>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</si>
  <si>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</si>
  <si>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</si>
  <si>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</si>
  <si>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</si>
  <si>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</si>
  <si>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</si>
  <si>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</si>
  <si>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</si>
  <si>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</si>
  <si>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</si>
  <si>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</si>
  <si>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</si>
  <si>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</si>
  <si>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</si>
  <si>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</si>
  <si>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</si>
  <si>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</si>
  <si>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</si>
  <si>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</si>
  <si>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</si>
  <si>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</si>
  <si>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</si>
  <si>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</si>
  <si>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</si>
  <si>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</si>
  <si>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</si>
  <si>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</si>
  <si>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</si>
  <si>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</si>
  <si>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</si>
  <si>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</si>
  <si>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</si>
  <si>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</si>
  <si>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</si>
  <si>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</si>
  <si>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</si>
  <si>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</si>
  <si>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</si>
  <si>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</si>
  <si>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</si>
  <si>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</si>
  <si>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</si>
  <si>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</si>
  <si>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</si>
  <si>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</si>
  <si>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</si>
  <si>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</si>
  <si>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</si>
  <si>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</si>
  <si>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</si>
  <si>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</si>
  <si>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</si>
  <si>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</si>
  <si>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</si>
  <si>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</si>
  <si>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</si>
  <si>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</si>
  <si>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</si>
  <si>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</si>
  <si>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</si>
  <si>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</si>
  <si>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</si>
  <si>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</si>
  <si>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</si>
  <si>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</si>
  <si>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</si>
  <si>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</si>
  <si>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</si>
  <si>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</si>
  <si>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</si>
  <si>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</si>
  <si>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</si>
  <si>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</si>
  <si>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</si>
  <si>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</si>
  <si>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</si>
  <si>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</si>
  <si>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</si>
  <si>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</si>
  <si>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</si>
  <si>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</si>
  <si>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</si>
  <si>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</si>
  <si>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</si>
  <si>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</si>
  <si>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</si>
  <si>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</si>
  <si>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</si>
  <si>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</si>
  <si>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</si>
  <si>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</si>
  <si>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</si>
  <si>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</si>
  <si>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</si>
  <si>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</si>
  <si>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</si>
  <si>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</si>
  <si>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</si>
  <si>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</si>
  <si>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</si>
  <si>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</si>
  <si>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</si>
  <si>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</si>
  <si>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</si>
  <si>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</si>
  <si>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</si>
  <si>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</si>
  <si>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</si>
  <si>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</si>
  <si>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</si>
  <si>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</si>
  <si>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</si>
  <si>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</si>
  <si>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</si>
  <si>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</si>
  <si>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</si>
  <si>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</si>
  <si>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</si>
  <si>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</si>
  <si>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</si>
  <si>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</si>
  <si>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</si>
  <si>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</si>
  <si>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</si>
  <si>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</si>
  <si>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</si>
  <si>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</si>
  <si>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</si>
  <si>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</si>
  <si>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</si>
  <si>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</si>
  <si>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</si>
  <si>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</si>
  <si>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</si>
  <si>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</si>
  <si>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</si>
  <si>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</si>
  <si>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</si>
  <si>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</si>
  <si>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</si>
  <si>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</si>
  <si>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</si>
  <si>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</si>
  <si>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</si>
  <si>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</si>
  <si>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</si>
  <si>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</si>
  <si>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</si>
  <si>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</si>
  <si>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</si>
  <si>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</si>
  <si>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</si>
  <si>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</si>
  <si>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</si>
  <si>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</si>
  <si>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</si>
  <si>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</si>
  <si>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</si>
  <si>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</si>
  <si>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</si>
  <si>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</si>
  <si>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</si>
  <si>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</si>
  <si>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</si>
  <si>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</si>
  <si>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</si>
  <si>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</si>
  <si>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</si>
  <si>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</si>
  <si>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</si>
  <si>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</si>
  <si>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</si>
  <si>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</si>
  <si>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</si>
  <si>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</si>
  <si>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</si>
  <si>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</si>
  <si>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</si>
  <si>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</si>
  <si>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</si>
  <si>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</si>
  <si>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</si>
  <si>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</si>
  <si>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</si>
  <si>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</si>
  <si>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</si>
  <si>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</si>
  <si>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</si>
  <si>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</si>
  <si>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</si>
  <si>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</si>
  <si>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</si>
  <si>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</si>
  <si>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</si>
  <si>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</si>
  <si>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</si>
  <si>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</si>
  <si>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</si>
  <si>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</si>
  <si>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</si>
  <si>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</si>
  <si>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</si>
  <si>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</si>
  <si>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</si>
  <si>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</si>
  <si>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</si>
  <si>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</si>
  <si>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</si>
  <si>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</si>
  <si>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</si>
  <si>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</si>
  <si>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</si>
  <si>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</si>
  <si>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</si>
  <si>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</si>
  <si>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</si>
  <si>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</si>
  <si>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</si>
  <si>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</si>
  <si>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</si>
  <si>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</si>
  <si>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</si>
  <si>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</si>
  <si>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</si>
  <si>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</si>
  <si>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</si>
  <si>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</si>
  <si>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</si>
  <si>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</si>
  <si>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</si>
  <si>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</si>
  <si>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</si>
  <si>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</si>
  <si>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</si>
  <si>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</si>
  <si>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</si>
  <si>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</si>
  <si>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</si>
  <si>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</si>
  <si>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</si>
  <si>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</si>
  <si>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</si>
  <si>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</si>
  <si>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</si>
  <si>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</si>
  <si>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</si>
  <si>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</si>
  <si>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</si>
  <si>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</si>
  <si>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</si>
  <si>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</si>
  <si>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</si>
  <si>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</si>
  <si>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</si>
  <si>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</si>
  <si>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</si>
  <si>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</si>
  <si>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</si>
  <si>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</si>
  <si>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</si>
  <si>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</si>
  <si>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</si>
  <si>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</si>
  <si>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</si>
  <si>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</si>
  <si>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</si>
  <si>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</si>
  <si>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</si>
  <si>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</si>
  <si>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</si>
  <si>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</si>
  <si>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</si>
  <si>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</si>
  <si>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</si>
  <si>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</si>
  <si>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</si>
  <si>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</si>
  <si>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</si>
  <si>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</si>
  <si>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</si>
  <si>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</si>
  <si>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</si>
  <si>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</si>
  <si>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</si>
  <si>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</si>
  <si>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</si>
  <si>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</si>
  <si>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</si>
  <si>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</si>
  <si>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</si>
  <si>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</si>
  <si>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</si>
  <si>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</si>
  <si>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</si>
  <si>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</si>
  <si>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</si>
  <si>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</si>
  <si>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</si>
  <si>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</si>
  <si>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</si>
  <si>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</si>
  <si>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</si>
  <si>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</si>
  <si>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</si>
  <si>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</si>
  <si>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</si>
  <si>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</si>
  <si>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</si>
  <si>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</si>
  <si>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</si>
  <si>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</si>
  <si>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</si>
  <si>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</si>
  <si>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</si>
  <si>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</si>
  <si>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</si>
  <si>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</si>
  <si>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</si>
  <si>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</si>
  <si>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</si>
  <si>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</si>
  <si>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</si>
  <si>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</si>
  <si>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</si>
  <si>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</si>
  <si>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</si>
  <si>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</si>
  <si>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</si>
  <si>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</si>
  <si>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</si>
  <si>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</si>
  <si>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</si>
  <si>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</si>
  <si>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</si>
  <si>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</si>
  <si>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</si>
  <si>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</si>
  <si>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</si>
  <si>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</si>
  <si>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</si>
  <si>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</si>
  <si>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</si>
  <si>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</si>
  <si>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</si>
  <si>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</si>
  <si>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</si>
  <si>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</si>
  <si>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</si>
  <si>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</si>
  <si>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</si>
  <si>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</si>
  <si>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</si>
  <si>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</si>
  <si>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</si>
  <si>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</si>
  <si>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</si>
  <si>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</si>
  <si>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</si>
  <si>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</si>
  <si>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</si>
  <si>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</si>
  <si>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</si>
  <si>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</si>
  <si>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</si>
  <si>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</si>
  <si>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</si>
  <si>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</si>
  <si>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</si>
  <si>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</si>
  <si>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</si>
  <si>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</si>
  <si>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</si>
  <si>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</si>
  <si>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</si>
  <si>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</si>
  <si>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</si>
  <si>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</si>
  <si>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</si>
  <si>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</si>
  <si>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</si>
  <si>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</si>
  <si>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</si>
  <si>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</si>
  <si>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</si>
  <si>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</si>
  <si>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</si>
  <si>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</si>
  <si>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</si>
  <si>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</si>
  <si>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</si>
  <si>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</si>
  <si>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</si>
  <si>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</si>
  <si>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</si>
  <si>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</si>
  <si>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</si>
  <si>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</si>
  <si>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</si>
  <si>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</si>
  <si>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</si>
  <si>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</si>
  <si>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</si>
  <si>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</si>
  <si>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</si>
  <si>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</si>
  <si>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</si>
  <si>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</si>
  <si>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</si>
  <si>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</si>
  <si>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</si>
  <si>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</si>
  <si>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</si>
  <si>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</si>
  <si>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</si>
  <si>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</si>
  <si>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</si>
  <si>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</si>
  <si>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</si>
  <si>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</si>
  <si>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</si>
  <si>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</si>
  <si>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</si>
  <si>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</si>
  <si>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</si>
  <si>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</si>
  <si>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</si>
  <si>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</si>
  <si>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</si>
  <si>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</si>
  <si>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</si>
  <si>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</si>
  <si>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</si>
  <si>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</si>
  <si>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</si>
  <si>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</si>
  <si>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</si>
  <si>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</si>
  <si>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</si>
  <si>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</si>
  <si>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</si>
  <si>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</si>
  <si>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</si>
  <si>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</si>
  <si>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</si>
  <si>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</si>
  <si>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</si>
  <si>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</si>
  <si>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</si>
  <si>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</si>
  <si>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</si>
  <si>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</si>
  <si>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</si>
  <si>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</si>
  <si>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</si>
  <si>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</si>
  <si>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</si>
  <si>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</si>
  <si>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</si>
  <si>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</si>
  <si>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</si>
  <si>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</si>
  <si>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</si>
  <si>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</si>
  <si>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</si>
  <si>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</si>
  <si>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</si>
  <si>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</si>
  <si>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</si>
  <si>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</si>
  <si>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</si>
  <si>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</si>
  <si>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</si>
  <si>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</si>
  <si>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</si>
  <si>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</si>
  <si>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</si>
  <si>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</si>
  <si>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</si>
  <si>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</si>
  <si>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</si>
  <si>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</si>
  <si>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</si>
  <si>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</si>
  <si>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</si>
  <si>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</si>
  <si>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</si>
  <si>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</si>
  <si>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</si>
  <si>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</si>
  <si>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</si>
  <si>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</si>
  <si>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</si>
  <si>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</si>
  <si>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</si>
  <si>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</si>
  <si>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</si>
  <si>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</si>
  <si>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</si>
  <si>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</si>
  <si>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</si>
  <si>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</si>
  <si>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</si>
  <si>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</si>
  <si>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</si>
  <si>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</si>
  <si>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</si>
  <si>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</si>
  <si>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</si>
  <si>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</si>
  <si>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</si>
  <si>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</si>
  <si>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</si>
  <si>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</si>
  <si>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</si>
  <si>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</si>
  <si>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</si>
  <si>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</si>
  <si>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</si>
  <si>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</si>
  <si>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</si>
  <si>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</si>
  <si>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</si>
  <si>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</si>
  <si>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</si>
  <si>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</si>
  <si>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</si>
  <si>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</si>
  <si>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</si>
  <si>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</si>
  <si>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</si>
  <si>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</si>
  <si>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</si>
  <si>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</si>
  <si>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</si>
  <si>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</si>
  <si>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</si>
  <si>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</si>
  <si>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</si>
  <si>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</si>
  <si>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</si>
  <si>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</si>
  <si>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</si>
  <si>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</si>
  <si>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</si>
  <si>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</si>
  <si>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</si>
  <si>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</si>
  <si>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</si>
  <si>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</si>
  <si>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</si>
  <si>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</si>
  <si>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</si>
  <si>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</si>
  <si>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</si>
  <si>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</si>
  <si>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</si>
  <si>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</si>
  <si>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</si>
  <si>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</si>
  <si>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</si>
  <si>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</si>
  <si>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</si>
  <si>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</si>
  <si>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</si>
  <si>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</si>
  <si>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</si>
  <si>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</si>
  <si>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</si>
  <si>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</si>
  <si>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</si>
  <si>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</si>
  <si>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</si>
  <si>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</si>
  <si>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</si>
  <si>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</si>
  <si>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</si>
  <si>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</si>
  <si>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</si>
  <si>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</si>
  <si>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</si>
  <si>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</si>
  <si>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</si>
  <si>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</si>
  <si>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</si>
  <si>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</si>
  <si>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</si>
  <si>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</si>
  <si>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</si>
  <si>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</si>
  <si>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</si>
  <si>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</si>
  <si>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</si>
  <si>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</si>
  <si>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</si>
  <si>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</si>
  <si>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</si>
  <si>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</si>
  <si>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</si>
  <si>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</si>
  <si>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</si>
  <si>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</si>
  <si>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</si>
  <si>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</si>
  <si>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</si>
  <si>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</si>
  <si>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</si>
  <si>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</si>
  <si>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</si>
  <si>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</si>
  <si>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</si>
  <si>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</si>
  <si>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</si>
  <si>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</si>
  <si>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</si>
  <si>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</si>
  <si>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</si>
  <si>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</si>
  <si>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</si>
  <si>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</si>
  <si>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</si>
  <si>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</si>
  <si>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</si>
  <si>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</si>
  <si>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</si>
  <si>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</si>
  <si>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</si>
  <si>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</si>
  <si>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</si>
  <si>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</si>
  <si>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</si>
  <si>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</si>
  <si>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</si>
  <si>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</si>
  <si>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</si>
  <si>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</si>
  <si>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</si>
  <si>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</si>
  <si>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</si>
  <si>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</si>
  <si>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</si>
  <si>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</si>
  <si>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</si>
  <si>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</si>
  <si>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</si>
  <si>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</si>
  <si>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</si>
  <si>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</si>
  <si>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</si>
  <si>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</si>
  <si>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</si>
  <si>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</si>
  <si>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</si>
  <si>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</si>
  <si>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</si>
  <si>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</si>
  <si>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</si>
  <si>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</si>
  <si>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</si>
  <si>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</si>
  <si>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</si>
  <si>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</si>
  <si>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</si>
  <si>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</si>
  <si>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</si>
  <si>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</si>
  <si>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</si>
  <si>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</si>
  <si>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</si>
  <si>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</si>
  <si>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</si>
  <si>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</si>
  <si>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</si>
  <si>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</si>
  <si>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</si>
  <si>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</si>
  <si>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</si>
  <si>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</si>
  <si>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</si>
  <si>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</si>
  <si>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</si>
  <si>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</si>
  <si>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</si>
  <si>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</si>
  <si>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</si>
  <si>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</si>
  <si>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</si>
  <si>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</si>
  <si>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</si>
  <si>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</si>
  <si>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</si>
  <si>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</si>
  <si>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</si>
  <si>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</si>
  <si>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</si>
  <si>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</si>
  <si>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</si>
  <si>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</si>
  <si>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</si>
  <si>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</si>
  <si>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</si>
  <si>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</si>
  <si>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</si>
  <si>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</si>
  <si>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</si>
  <si>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</si>
  <si>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</si>
  <si>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</si>
  <si>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</si>
  <si>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</si>
  <si>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</si>
  <si>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</si>
  <si>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</si>
  <si>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</si>
  <si>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</si>
  <si>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</si>
  <si>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</si>
  <si>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</si>
  <si>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</si>
  <si>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</si>
  <si>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</si>
  <si>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</si>
  <si>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</si>
  <si>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</si>
  <si>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</si>
  <si>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</si>
  <si>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</si>
  <si>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</si>
  <si>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</si>
  <si>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</si>
  <si>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</si>
  <si>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</si>
  <si>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</si>
  <si>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</si>
  <si>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</si>
  <si>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</si>
  <si>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</si>
  <si>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</si>
  <si>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</si>
  <si>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</si>
  <si>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</si>
  <si>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</si>
  <si>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</si>
  <si>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</si>
  <si>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</si>
  <si>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</si>
  <si>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</si>
  <si>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</si>
  <si>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</si>
  <si>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</si>
  <si>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</si>
  <si>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</si>
  <si>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</si>
  <si>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</si>
  <si>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</si>
  <si>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</si>
  <si>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</si>
  <si>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</si>
  <si>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</si>
  <si>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</si>
  <si>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</si>
  <si>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</si>
  <si>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</si>
  <si>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</si>
  <si>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</si>
  <si>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</si>
  <si>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</si>
  <si>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</si>
  <si>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</si>
  <si>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</si>
  <si>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</si>
  <si>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</si>
  <si>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</si>
  <si>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</si>
  <si>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</si>
  <si>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</si>
  <si>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</si>
  <si>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</si>
  <si>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</si>
  <si>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</si>
  <si>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</si>
  <si>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</si>
  <si>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</si>
  <si>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</si>
  <si>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</si>
  <si>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</si>
  <si>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</si>
  <si>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</si>
  <si>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</si>
  <si>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</si>
  <si>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</si>
  <si>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</si>
  <si>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</si>
  <si>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</si>
  <si>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</si>
  <si>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</si>
  <si>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</si>
  <si>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</si>
  <si>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</si>
  <si>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</si>
  <si>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</si>
  <si>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</si>
  <si>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</si>
  <si>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</si>
  <si>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</si>
  <si>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</si>
  <si>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</si>
  <si>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</si>
  <si>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</si>
  <si>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</si>
  <si>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</si>
  <si>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</si>
  <si>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</si>
  <si>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</si>
  <si>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</si>
  <si>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</si>
  <si>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</si>
  <si>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</si>
  <si>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</si>
  <si>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</si>
  <si>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</si>
  <si>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</si>
  <si>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</si>
  <si>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</si>
  <si>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</si>
  <si>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</si>
  <si>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</si>
  <si>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</si>
  <si>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</si>
  <si>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</si>
  <si>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</si>
  <si>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</si>
  <si>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</si>
  <si>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</si>
  <si>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</si>
  <si>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</si>
  <si>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</si>
  <si>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</si>
  <si>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</si>
  <si>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</si>
  <si>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</si>
  <si>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</si>
  <si>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</si>
  <si>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</si>
  <si>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</si>
  <si>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</si>
  <si>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</si>
  <si>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</si>
  <si>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</si>
  <si>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</si>
  <si>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</si>
  <si>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</si>
  <si>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</si>
  <si>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</si>
  <si>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</si>
  <si>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</si>
  <si>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</si>
  <si>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</si>
  <si>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</si>
  <si>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</si>
  <si>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</si>
  <si>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</si>
  <si>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</si>
  <si>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</si>
  <si>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</si>
  <si>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</si>
  <si>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</si>
  <si>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</si>
  <si>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</si>
  <si>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</si>
  <si>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</si>
  <si>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</si>
  <si>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</si>
  <si>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</si>
  <si>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</si>
  <si>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</si>
  <si>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</si>
  <si>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</si>
  <si>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</si>
  <si>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</si>
  <si>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</si>
  <si>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</si>
  <si>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</si>
  <si>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</si>
  <si>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</si>
  <si>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</si>
  <si>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</si>
  <si>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</si>
  <si>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</si>
  <si>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</si>
  <si>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</si>
  <si>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</si>
  <si>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</si>
  <si>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</si>
  <si>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</si>
  <si>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</si>
  <si>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</si>
  <si>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</si>
  <si>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</si>
  <si>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</si>
  <si>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</si>
  <si>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</si>
  <si>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</si>
  <si>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</si>
  <si>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</si>
  <si>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</si>
  <si>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</si>
  <si>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</si>
  <si>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</si>
  <si>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</si>
  <si>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</si>
  <si>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</si>
  <si>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</si>
  <si>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</si>
  <si>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</si>
  <si>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</si>
  <si>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</si>
  <si>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</si>
  <si>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</si>
  <si>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</si>
  <si>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</si>
  <si>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</si>
  <si>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</si>
  <si>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</si>
  <si>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</si>
  <si>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</si>
  <si>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</si>
  <si>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</si>
  <si>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</si>
  <si>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</si>
  <si>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</si>
  <si>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</si>
  <si>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</si>
  <si>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</si>
  <si>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</si>
  <si>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</si>
  <si>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</si>
  <si>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</si>
  <si>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</si>
  <si>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</si>
  <si>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</si>
  <si>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</si>
  <si>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</si>
  <si>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</si>
  <si>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</si>
  <si>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</si>
  <si>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</si>
  <si>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</si>
  <si>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</si>
  <si>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</si>
  <si>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</si>
  <si>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</si>
  <si>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</si>
  <si>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</si>
  <si>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</si>
  <si>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</si>
  <si>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</si>
  <si>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</si>
  <si>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</si>
  <si>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</si>
  <si>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</si>
  <si>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</si>
  <si>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</si>
  <si>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</si>
  <si>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</si>
  <si>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</si>
  <si>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</si>
  <si>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</si>
  <si>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</si>
  <si>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</si>
  <si>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</si>
  <si>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</si>
  <si>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</si>
  <si>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</si>
  <si>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</si>
  <si>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</si>
  <si>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</si>
  <si>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</si>
  <si>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</si>
  <si>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</si>
  <si>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</si>
  <si>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</si>
  <si>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</si>
  <si>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</si>
  <si>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</si>
  <si>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</si>
  <si>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</si>
  <si>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</si>
  <si>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</si>
  <si>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</si>
  <si>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</si>
  <si>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</si>
  <si>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</si>
  <si>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</si>
  <si>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</si>
  <si>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</si>
  <si>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</si>
  <si>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</si>
  <si>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</si>
  <si>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</si>
  <si>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</si>
  <si>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</si>
  <si>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</si>
  <si>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</si>
  <si>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</si>
  <si>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</si>
  <si>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</si>
  <si>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</si>
  <si>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</si>
  <si>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</si>
  <si>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</si>
  <si>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</si>
  <si>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</si>
  <si>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</si>
  <si>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</si>
  <si>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</si>
  <si>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</si>
  <si>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</si>
  <si>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</si>
  <si>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</si>
  <si>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</si>
  <si>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</si>
  <si>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</si>
  <si>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</si>
  <si>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</si>
  <si>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</si>
  <si>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</si>
  <si>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</si>
  <si>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</si>
  <si>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</si>
  <si>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</si>
  <si>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</si>
  <si>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</si>
  <si>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</si>
  <si>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</si>
  <si>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</si>
  <si>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</si>
  <si>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</si>
  <si>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</si>
  <si>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</si>
  <si>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</si>
  <si>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</si>
  <si>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</si>
  <si>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</si>
  <si>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</si>
  <si>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</si>
  <si>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</si>
  <si>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</si>
  <si>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</si>
  <si>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</si>
  <si>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</si>
  <si>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</si>
  <si>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</si>
  <si>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</si>
  <si>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</si>
  <si>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</si>
  <si>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</si>
  <si>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</si>
  <si>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</si>
  <si>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</si>
  <si>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</si>
  <si>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</si>
  <si>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</si>
  <si>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</si>
  <si>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</si>
  <si>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</si>
  <si>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</si>
  <si>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</si>
  <si>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</si>
  <si>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</si>
  <si>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</si>
  <si>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</si>
  <si>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</si>
  <si>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</si>
  <si>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</si>
  <si>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</si>
  <si>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</si>
  <si>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</si>
  <si>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</si>
  <si>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</si>
  <si>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</si>
  <si>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</si>
  <si>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</si>
  <si>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</si>
  <si>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</si>
  <si>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</si>
  <si>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</si>
  <si>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</si>
  <si>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</si>
  <si>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</si>
  <si>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</si>
  <si>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</si>
  <si>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</si>
  <si>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</si>
  <si>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</si>
  <si>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</si>
  <si>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</si>
  <si>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</si>
  <si>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</si>
  <si>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</si>
  <si>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</si>
  <si>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</si>
  <si>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</si>
  <si>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</si>
  <si>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</si>
  <si>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</si>
  <si>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</si>
  <si>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</si>
  <si>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</si>
  <si>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</si>
  <si>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</si>
  <si>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</si>
  <si>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</si>
  <si>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</si>
  <si>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</si>
  <si>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</si>
  <si>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</si>
  <si>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</si>
  <si>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</si>
  <si>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</si>
  <si>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</si>
  <si>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</si>
  <si>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</si>
  <si>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</si>
  <si>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</si>
  <si>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</si>
  <si>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</si>
  <si>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</si>
  <si>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</si>
  <si>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</si>
  <si>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</si>
  <si>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</si>
  <si>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</si>
  <si>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</si>
  <si>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</si>
  <si>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</si>
  <si>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</si>
  <si>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</si>
  <si>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</si>
  <si>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</si>
  <si>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</si>
  <si>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</si>
  <si>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</si>
  <si>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</si>
  <si>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</si>
  <si>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</si>
  <si>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</si>
  <si>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</si>
  <si>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</si>
  <si>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</si>
  <si>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</si>
  <si>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</si>
  <si>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</si>
  <si>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</si>
  <si>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</si>
  <si>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</si>
  <si>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</si>
  <si>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</si>
  <si>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</si>
  <si>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</si>
  <si>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</si>
  <si>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</si>
  <si>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</si>
  <si>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</si>
  <si>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</si>
  <si>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</si>
  <si>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</si>
  <si>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</si>
  <si>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</si>
  <si>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</si>
  <si>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</si>
  <si>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</si>
  <si>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</si>
  <si>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</si>
  <si>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</si>
  <si>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</si>
  <si>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</si>
  <si>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</si>
  <si>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</si>
  <si>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</si>
  <si>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</si>
  <si>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</si>
  <si>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</si>
  <si>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</si>
  <si>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</si>
  <si>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</si>
  <si>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</si>
  <si>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</si>
  <si>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</si>
  <si>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</si>
  <si>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</si>
  <si>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</si>
  <si>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</si>
  <si>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</si>
  <si>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</si>
  <si>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</si>
  <si>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</si>
  <si>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</si>
  <si>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</si>
  <si>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</si>
  <si>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</si>
  <si>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</si>
  <si>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</si>
  <si>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</si>
  <si>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</si>
  <si>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</si>
  <si>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</si>
  <si>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</si>
  <si>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</si>
  <si>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</si>
  <si>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</si>
  <si>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</si>
  <si>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</si>
  <si>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</si>
  <si>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</si>
  <si>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</si>
  <si>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</si>
  <si>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</si>
  <si>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</si>
  <si>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</si>
  <si>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</si>
  <si>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</si>
  <si>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</si>
  <si>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</si>
  <si>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</si>
  <si>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</si>
  <si>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</si>
  <si>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</si>
  <si>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</si>
  <si>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</si>
  <si>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</si>
  <si>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</si>
  <si>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</si>
  <si>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</si>
  <si>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</si>
  <si>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</si>
  <si>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</si>
  <si>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</si>
  <si>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</si>
  <si>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</si>
  <si>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</si>
  <si>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</si>
  <si>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</si>
  <si>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</si>
  <si>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</si>
  <si>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</si>
  <si>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</si>
  <si>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</si>
  <si>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</si>
  <si>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</si>
  <si>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</si>
  <si>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</si>
  <si>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</si>
  <si>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</si>
  <si>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</si>
  <si>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</si>
  <si>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</si>
  <si>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</si>
  <si>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</si>
  <si>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</si>
  <si>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</si>
  <si>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</si>
  <si>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</si>
  <si>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</si>
  <si>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</si>
  <si>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</si>
  <si>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</si>
  <si>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</si>
  <si>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</si>
  <si>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</si>
  <si>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</si>
  <si>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</si>
  <si>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</si>
  <si>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</si>
  <si>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</si>
  <si>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</si>
  <si>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</si>
  <si>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</si>
  <si>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</si>
  <si>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</si>
  <si>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</si>
  <si>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</si>
  <si>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</si>
  <si>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</si>
  <si>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</si>
  <si>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</si>
  <si>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</si>
  <si>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</si>
  <si>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</si>
  <si>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</si>
  <si>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</si>
  <si>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</si>
  <si>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</si>
  <si>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</si>
  <si>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</si>
  <si>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</si>
  <si>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</si>
  <si>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</si>
  <si>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</si>
  <si>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</si>
  <si>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</si>
  <si>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</si>
  <si>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</si>
  <si>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</si>
  <si>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</si>
  <si>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</si>
  <si>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</si>
  <si>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</si>
  <si>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</si>
  <si>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</si>
  <si>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</si>
  <si>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</si>
  <si>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</si>
  <si>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</si>
  <si>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</si>
  <si>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</si>
  <si>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</si>
  <si>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</si>
  <si>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</si>
  <si>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</si>
  <si>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</si>
  <si>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</si>
  <si>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</si>
  <si>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</si>
  <si>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</si>
  <si>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</si>
  <si>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</si>
  <si>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</si>
  <si>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</si>
  <si>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</si>
  <si>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</si>
  <si>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</si>
  <si>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</si>
  <si>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</si>
  <si>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</si>
  <si>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</si>
  <si>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</si>
  <si>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</si>
  <si>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</si>
  <si>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</si>
  <si>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</si>
  <si>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</si>
  <si>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</si>
  <si>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</si>
  <si>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</si>
  <si>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</si>
  <si>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</si>
  <si>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</si>
  <si>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</si>
  <si>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</si>
  <si>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</si>
  <si>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</si>
  <si>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</si>
  <si>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</si>
  <si>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</si>
  <si>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</si>
  <si>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</si>
  <si>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</si>
  <si>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</si>
  <si>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</si>
  <si>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</si>
  <si>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</si>
  <si>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</si>
  <si>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</si>
  <si>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</si>
  <si>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</si>
  <si>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</si>
  <si>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</si>
  <si>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</si>
  <si>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</si>
  <si>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</si>
  <si>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</si>
  <si>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</si>
  <si>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</si>
  <si>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</si>
  <si>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</si>
  <si>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</si>
  <si>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</si>
  <si>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</si>
  <si>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</si>
  <si>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</si>
  <si>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</si>
  <si>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</si>
  <si>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</si>
  <si>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</si>
  <si>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</si>
  <si>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</si>
  <si>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</si>
  <si>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</si>
  <si>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</si>
  <si>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</si>
  <si>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</si>
  <si>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</si>
  <si>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</si>
  <si>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</si>
  <si>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</si>
  <si>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</si>
  <si>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</si>
  <si>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</si>
  <si>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</si>
  <si>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</si>
  <si>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</si>
  <si>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</si>
  <si>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</si>
  <si>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</si>
  <si>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</si>
  <si>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</si>
  <si>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</si>
  <si>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</si>
  <si>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</si>
  <si>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</si>
  <si>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</si>
  <si>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</si>
  <si>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</si>
  <si>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</si>
  <si>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</si>
  <si>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</si>
  <si>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</si>
  <si>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</si>
  <si>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</si>
  <si>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</si>
  <si>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</si>
  <si>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</si>
  <si>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</si>
  <si>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</si>
  <si>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</si>
  <si>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</si>
  <si>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</si>
  <si>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</si>
  <si>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</si>
  <si>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</si>
  <si>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</si>
  <si>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</si>
  <si>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</si>
  <si>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</si>
  <si>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</si>
  <si>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</si>
  <si>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</si>
  <si>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</si>
  <si>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</si>
  <si>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</si>
  <si>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</si>
  <si>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</si>
  <si>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</si>
  <si>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</si>
  <si>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</si>
  <si>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</si>
  <si>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</si>
  <si>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</si>
  <si>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</si>
  <si>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</si>
  <si>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</si>
  <si>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</si>
  <si>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</si>
  <si>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</si>
  <si>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</si>
  <si>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</si>
  <si>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</si>
  <si>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</si>
  <si>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</si>
  <si>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</si>
  <si>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</si>
  <si>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</si>
  <si>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</si>
  <si>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</si>
  <si>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</si>
  <si>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</si>
  <si>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</si>
  <si>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</si>
  <si>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</si>
  <si>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</si>
  <si>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</si>
  <si>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</si>
  <si>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</si>
  <si>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</si>
  <si>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</si>
  <si>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</si>
  <si>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</si>
  <si>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</si>
  <si>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</si>
  <si>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</si>
  <si>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</si>
  <si>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</si>
  <si>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</si>
  <si>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</si>
  <si>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</si>
  <si>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</si>
  <si>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</si>
  <si>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</si>
  <si>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</si>
  <si>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</si>
  <si>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</si>
  <si>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</si>
  <si>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</si>
  <si>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</si>
  <si>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</si>
  <si>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</si>
  <si>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</si>
  <si>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</si>
  <si>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</si>
  <si>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</si>
  <si>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</si>
  <si>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</si>
  <si>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</si>
  <si>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</si>
  <si>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</si>
  <si>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</si>
  <si>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</si>
  <si>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</si>
  <si>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</si>
  <si>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</si>
  <si>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</si>
  <si>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</si>
  <si>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</si>
  <si>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</si>
  <si>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</si>
  <si>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</si>
  <si>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</si>
  <si>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</si>
  <si>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</si>
  <si>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</si>
  <si>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</si>
  <si>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</si>
  <si>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</si>
  <si>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</si>
  <si>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</si>
  <si>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</si>
  <si>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</si>
  <si>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</si>
  <si>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</si>
  <si>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</si>
  <si>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</si>
  <si>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</si>
  <si>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</si>
  <si>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</si>
  <si>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</si>
  <si>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</si>
  <si>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</si>
  <si>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</si>
  <si>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</si>
  <si>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</si>
  <si>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</si>
  <si>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</si>
  <si>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</si>
  <si>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</si>
  <si>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</si>
  <si>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</si>
  <si>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</si>
  <si>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</si>
  <si>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</si>
  <si>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</si>
  <si>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</si>
  <si>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</si>
  <si>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</si>
  <si>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</si>
  <si>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</si>
  <si>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</si>
  <si>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</si>
  <si>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</si>
  <si>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</si>
  <si>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</si>
  <si>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</si>
  <si>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</si>
  <si>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</si>
  <si>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</si>
  <si>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</si>
  <si>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</si>
  <si>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</si>
  <si>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</si>
  <si>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</si>
  <si>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</si>
  <si>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</si>
  <si>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</si>
  <si>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</si>
  <si>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</si>
  <si>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</si>
  <si>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</si>
  <si>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</si>
  <si>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</si>
  <si>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</si>
  <si>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</si>
  <si>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</si>
  <si>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</si>
  <si>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</si>
  <si>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</si>
  <si>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</si>
  <si>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</si>
  <si>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</si>
  <si>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</si>
  <si>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</si>
  <si>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</si>
  <si>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</si>
  <si>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</si>
  <si>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</si>
  <si>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</si>
  <si>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</si>
  <si>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</si>
  <si>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</si>
  <si>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</si>
  <si>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</si>
  <si>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</si>
  <si>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</si>
  <si>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</si>
  <si>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</si>
  <si>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</si>
  <si>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</si>
  <si>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</si>
  <si>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</si>
  <si>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</si>
  <si>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</si>
  <si>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</si>
  <si>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</si>
  <si>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</si>
  <si>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</si>
  <si>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</si>
  <si>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</si>
  <si>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</si>
  <si>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</si>
  <si>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</si>
  <si>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</si>
  <si>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</si>
  <si>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</si>
  <si>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</si>
  <si>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</si>
  <si>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</si>
  <si>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</si>
  <si>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</si>
  <si>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</si>
  <si>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</si>
  <si>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</si>
  <si>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</si>
  <si>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</si>
  <si>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</si>
  <si>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</si>
  <si>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</si>
  <si>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</si>
  <si>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</si>
  <si>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</si>
  <si>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</si>
  <si>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</si>
  <si>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</si>
  <si>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</si>
  <si>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</si>
  <si>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</si>
  <si>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</si>
  <si>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</si>
  <si>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</si>
  <si>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</si>
  <si>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</si>
  <si>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</si>
  <si>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</si>
  <si>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</si>
  <si>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</si>
  <si>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</si>
  <si>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</si>
  <si>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</si>
  <si>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</si>
  <si>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</si>
  <si>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</si>
  <si>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</si>
  <si>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</si>
  <si>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</si>
  <si>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</si>
  <si>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</si>
  <si>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</si>
  <si>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</si>
  <si>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</si>
  <si>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</si>
  <si>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</si>
  <si>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</si>
  <si>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</si>
  <si>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</si>
  <si>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</si>
  <si>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</si>
  <si>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</si>
  <si>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</si>
  <si>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</si>
  <si>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</si>
  <si>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</si>
  <si>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</si>
  <si>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</si>
  <si>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</si>
  <si>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</si>
  <si>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</si>
  <si>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</si>
  <si>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</si>
  <si>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</si>
  <si>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</si>
  <si>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</si>
  <si>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</si>
  <si>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</si>
  <si>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</si>
  <si>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</si>
  <si>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</si>
  <si>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</si>
  <si>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</si>
  <si>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</si>
  <si>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</si>
  <si>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</si>
  <si>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</si>
  <si>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</si>
  <si>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</si>
  <si>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</si>
  <si>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</si>
  <si>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</si>
  <si>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</si>
  <si>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</si>
  <si>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</si>
  <si>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</si>
  <si>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</si>
  <si>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</si>
  <si>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</si>
  <si>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</si>
  <si>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</si>
  <si>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</si>
  <si>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</si>
  <si>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</si>
  <si>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</si>
  <si>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</si>
  <si>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</si>
  <si>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</si>
  <si>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</si>
  <si>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</si>
  <si>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</si>
  <si>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</si>
  <si>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</si>
  <si>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</si>
  <si>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</si>
  <si>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</si>
  <si>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</si>
  <si>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</si>
  <si>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</si>
  <si>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</si>
  <si>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</si>
  <si>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</si>
  <si>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</si>
  <si>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</si>
  <si>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</si>
  <si>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</si>
  <si>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</si>
  <si>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</si>
  <si>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</si>
  <si>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</si>
  <si>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</si>
  <si>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</si>
  <si>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</si>
  <si>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</si>
  <si>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</si>
  <si>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</si>
  <si>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</si>
  <si>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</si>
  <si>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</si>
  <si>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</si>
  <si>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</si>
  <si>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</si>
  <si>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</si>
  <si>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</si>
  <si>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</si>
  <si>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</si>
  <si>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</si>
  <si>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</si>
  <si>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</si>
  <si>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</si>
  <si>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</si>
  <si>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</si>
  <si>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</si>
  <si>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</si>
  <si>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</si>
  <si>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</si>
  <si>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</si>
  <si>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</si>
  <si>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</si>
  <si>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</si>
  <si>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</si>
  <si>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</si>
  <si>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</si>
  <si>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</si>
  <si>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</si>
  <si>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</si>
  <si>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</si>
  <si>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</si>
  <si>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</si>
  <si>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</si>
  <si>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</si>
  <si>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</si>
  <si>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</si>
  <si>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</si>
  <si>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</si>
  <si>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</si>
  <si>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</si>
  <si>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</si>
  <si>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</si>
  <si>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</si>
  <si>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</si>
  <si>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</si>
  <si>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</si>
  <si>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</si>
  <si>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</si>
  <si>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</si>
  <si>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</si>
  <si>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</si>
  <si>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</si>
  <si>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</si>
  <si>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</si>
  <si>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</si>
  <si>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</si>
  <si>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</si>
  <si>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</si>
  <si>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</si>
  <si>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</si>
  <si>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</si>
  <si>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</si>
  <si>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</si>
  <si>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</si>
  <si>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</si>
  <si>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</si>
  <si>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</si>
  <si>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</si>
  <si>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</si>
  <si>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</si>
  <si>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</si>
  <si>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</si>
  <si>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</si>
  <si>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</si>
  <si>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</si>
  <si>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</si>
  <si>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</si>
  <si>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</si>
  <si>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</si>
  <si>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</si>
  <si>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</si>
  <si>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</si>
  <si>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</si>
  <si>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</si>
  <si>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</si>
  <si>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</si>
  <si>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</si>
  <si>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</si>
  <si>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</si>
  <si>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</si>
  <si>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</si>
  <si>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</si>
  <si>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</si>
  <si>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</si>
  <si>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</si>
  <si>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</si>
  <si>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</si>
  <si>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</si>
  <si>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</si>
  <si>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</si>
  <si>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</si>
  <si>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</si>
  <si>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</si>
  <si>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</si>
  <si>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</si>
  <si>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</si>
  <si>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</si>
  <si>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</si>
  <si>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</si>
  <si>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</si>
  <si>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</si>
  <si>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</si>
  <si>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</si>
  <si>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</si>
  <si>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</si>
  <si>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</si>
  <si>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</si>
  <si>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</si>
  <si>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</si>
  <si>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</si>
  <si>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</si>
  <si>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</si>
  <si>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</si>
  <si>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</si>
  <si>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</si>
  <si>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</si>
  <si>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</si>
  <si>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</si>
  <si>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</si>
  <si>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</si>
  <si>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</si>
  <si>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</si>
  <si>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</si>
  <si>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</si>
  <si>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</si>
  <si>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</si>
  <si>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</si>
  <si>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</si>
  <si>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</si>
  <si>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</si>
  <si>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</si>
  <si>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</si>
  <si>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</si>
  <si>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</si>
  <si>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</si>
  <si>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</si>
  <si>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</si>
  <si>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</si>
  <si>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</si>
  <si>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</si>
  <si>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</si>
  <si>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</si>
  <si>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</si>
  <si>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</si>
  <si>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</si>
  <si>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</si>
  <si>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</si>
  <si>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</si>
  <si>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</si>
  <si>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</si>
  <si>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</si>
  <si>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</si>
  <si>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</si>
  <si>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</si>
  <si>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</si>
  <si>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</si>
  <si>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</si>
  <si>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</si>
  <si>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</si>
  <si>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</si>
  <si>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</si>
  <si>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</si>
  <si>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</si>
  <si>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</si>
  <si>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</si>
  <si>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</si>
  <si>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</si>
  <si>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</si>
  <si>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</si>
  <si>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</si>
  <si>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</si>
  <si>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</si>
  <si>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</si>
  <si>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</si>
  <si>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</si>
  <si>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</si>
  <si>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</si>
  <si>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</si>
  <si>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</si>
  <si>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</si>
  <si>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</si>
  <si>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</si>
  <si>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</si>
  <si>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</si>
  <si>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</si>
  <si>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</si>
  <si>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</si>
  <si>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</si>
  <si>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</si>
  <si>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</si>
  <si>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</si>
  <si>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</si>
  <si>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</si>
  <si>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</si>
  <si>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</si>
  <si>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</si>
  <si>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</si>
  <si>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</si>
  <si>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</si>
  <si>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</si>
  <si>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</si>
  <si>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</si>
  <si>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</si>
  <si>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</si>
  <si>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</si>
  <si>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</si>
  <si>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</si>
  <si>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</si>
  <si>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</si>
  <si>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</si>
  <si>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</si>
  <si>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</si>
  <si>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</si>
  <si>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</si>
  <si>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</si>
  <si>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</si>
  <si>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</si>
  <si>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</si>
  <si>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</si>
  <si>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</si>
  <si>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</si>
  <si>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</si>
  <si>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</si>
  <si>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</si>
  <si>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</si>
  <si>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</si>
  <si>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</si>
  <si>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</si>
  <si>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</si>
  <si>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</si>
  <si>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</si>
  <si>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</si>
  <si>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</si>
  <si>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</si>
  <si>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</si>
  <si>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</si>
  <si>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</si>
  <si>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</si>
  <si>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</si>
  <si>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</si>
  <si>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</si>
  <si>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</si>
  <si>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</si>
  <si>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</si>
  <si>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</si>
  <si>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</si>
  <si>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</si>
  <si>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</si>
  <si>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</si>
  <si>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</si>
  <si>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</si>
  <si>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</si>
  <si>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</si>
  <si>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</si>
  <si>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</si>
  <si>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</si>
  <si>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</si>
  <si>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</si>
  <si>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</si>
  <si>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</si>
  <si>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</si>
  <si>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</si>
  <si>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</si>
  <si>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</si>
  <si>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</si>
  <si>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</si>
  <si>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</si>
  <si>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</si>
  <si>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</si>
  <si>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</si>
  <si>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</si>
  <si>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</si>
  <si>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</si>
  <si>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</si>
  <si>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</si>
  <si>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</si>
  <si>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</si>
  <si>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</si>
  <si>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</si>
  <si>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</si>
  <si>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</si>
  <si>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</si>
  <si>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</si>
  <si>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</si>
  <si>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</si>
  <si>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</si>
  <si>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</si>
  <si>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</si>
  <si>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</si>
  <si>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</si>
  <si>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</si>
  <si>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</si>
  <si>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</si>
  <si>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</si>
  <si>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</si>
  <si>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</si>
  <si>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</si>
  <si>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</si>
  <si>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</si>
  <si>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</si>
  <si>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</si>
  <si>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</si>
  <si>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</si>
  <si>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</si>
  <si>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</si>
  <si>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</si>
  <si>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</si>
  <si>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</si>
  <si>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</si>
  <si>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</si>
  <si>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</si>
  <si>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</si>
  <si>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</si>
  <si>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</si>
  <si>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</si>
  <si>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</si>
  <si>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</si>
  <si>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</si>
  <si>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</si>
  <si>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</si>
  <si>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</si>
  <si>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</si>
  <si>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</si>
  <si>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</si>
  <si>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</si>
  <si>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</si>
  <si>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</si>
  <si>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</si>
  <si>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</si>
  <si>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</si>
  <si>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</si>
  <si>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</si>
  <si>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</si>
  <si>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</si>
  <si>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</si>
  <si>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</si>
  <si>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</si>
  <si>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</si>
  <si>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</si>
  <si>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</si>
  <si>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</si>
  <si>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</si>
  <si>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</si>
  <si>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</si>
  <si>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</si>
  <si>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</si>
  <si>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</si>
  <si>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</si>
  <si>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</si>
  <si>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</si>
  <si>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</si>
  <si>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</si>
  <si>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</si>
  <si>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</si>
  <si>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</si>
  <si>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</si>
  <si>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</si>
  <si>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</si>
  <si>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</si>
  <si>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</si>
  <si>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</si>
  <si>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</si>
  <si>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</si>
  <si>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</si>
  <si>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</si>
  <si>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</si>
  <si>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</si>
  <si>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</si>
  <si>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</si>
  <si>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</si>
  <si>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</si>
  <si>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</si>
  <si>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</si>
  <si>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</si>
  <si>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</si>
  <si>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</si>
  <si>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</si>
  <si>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</si>
  <si>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</si>
  <si>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</si>
  <si>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</si>
  <si>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</si>
  <si>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</si>
  <si>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</si>
  <si>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</si>
  <si>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</si>
  <si>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</si>
  <si>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</si>
  <si>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</si>
  <si>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</si>
  <si>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</si>
  <si>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</si>
  <si>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</si>
  <si>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</si>
  <si>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</si>
  <si>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</si>
  <si>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</si>
  <si>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</si>
  <si>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</si>
  <si>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</si>
  <si>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</si>
  <si>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</si>
  <si>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</si>
  <si>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</si>
  <si>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</si>
  <si>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</si>
  <si>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</si>
  <si>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</si>
  <si>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</si>
  <si>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</si>
  <si>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</si>
  <si>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</si>
  <si>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</si>
  <si>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</si>
  <si>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</si>
  <si>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</si>
  <si>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</si>
  <si>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</si>
  <si>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</si>
  <si>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</si>
  <si>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</si>
  <si>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</si>
  <si>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</si>
  <si>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</si>
  <si>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</si>
  <si>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</si>
  <si>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</si>
  <si>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</si>
  <si>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</si>
  <si>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</si>
  <si>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</si>
  <si>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</si>
  <si>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</si>
  <si>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</si>
  <si>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</si>
  <si>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</si>
  <si>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</si>
  <si>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</si>
  <si>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</si>
  <si>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</si>
  <si>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</si>
  <si>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</si>
  <si>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</si>
  <si>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</si>
  <si>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</si>
  <si>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</si>
  <si>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</si>
  <si>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</si>
  <si>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</si>
  <si>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</si>
  <si>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</si>
  <si>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</si>
  <si>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</si>
  <si>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</si>
  <si>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</si>
  <si>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</si>
  <si>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</si>
  <si>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</si>
  <si>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</si>
  <si>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</si>
  <si>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</si>
  <si>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</si>
  <si>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</si>
  <si>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</si>
  <si>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</si>
  <si>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</si>
  <si>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</si>
  <si>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</si>
  <si>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</si>
  <si>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</si>
  <si>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</si>
  <si>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</si>
  <si>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</si>
  <si>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</si>
  <si>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</si>
  <si>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</si>
  <si>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</si>
  <si>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</si>
  <si>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</si>
  <si>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</si>
  <si>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</si>
  <si>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</si>
  <si>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</si>
  <si>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</si>
  <si>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</si>
  <si>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</si>
  <si>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</si>
  <si>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</si>
  <si>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</si>
  <si>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</si>
  <si>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</si>
  <si>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</si>
  <si>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</si>
  <si>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</si>
  <si>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</si>
  <si>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</si>
  <si>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</si>
  <si>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</si>
  <si>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</si>
  <si>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</si>
  <si>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</si>
  <si>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</si>
  <si>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</si>
  <si>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</si>
  <si>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</si>
  <si>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</si>
  <si>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</si>
  <si>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</si>
  <si>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</si>
  <si>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</si>
  <si>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</si>
  <si>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</si>
  <si>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</si>
  <si>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</si>
  <si>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</si>
  <si>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</si>
  <si>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</si>
  <si>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</si>
  <si>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</si>
  <si>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</si>
  <si>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</si>
  <si>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</si>
  <si>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</si>
  <si>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</si>
  <si>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</si>
  <si>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</si>
  <si>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</si>
  <si>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</si>
  <si>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</si>
  <si>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</si>
  <si>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</si>
  <si>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</si>
  <si>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</si>
  <si>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</si>
  <si>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</si>
  <si>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</si>
  <si>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</si>
  <si>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</si>
  <si>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</si>
  <si>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</si>
  <si>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</si>
  <si>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</si>
  <si>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</si>
  <si>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</si>
  <si>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</si>
  <si>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</si>
  <si>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</si>
  <si>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</si>
  <si>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</si>
  <si>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</si>
  <si>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</si>
  <si>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</si>
  <si>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</si>
  <si>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</si>
  <si>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</si>
  <si>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</si>
  <si>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</si>
  <si>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</si>
  <si>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</si>
  <si>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</si>
  <si>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</si>
  <si>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</si>
  <si>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</si>
  <si>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</si>
  <si>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</si>
  <si>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</si>
  <si>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</si>
  <si>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</si>
  <si>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</si>
  <si>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</si>
  <si>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</si>
  <si>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</si>
  <si>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</si>
  <si>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</si>
  <si>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</si>
  <si>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</si>
  <si>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</si>
  <si>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</si>
  <si>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</si>
  <si>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</si>
  <si>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</si>
  <si>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</si>
  <si>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</si>
  <si>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</si>
  <si>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</si>
  <si>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</si>
  <si>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</si>
  <si>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</si>
  <si>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</si>
  <si>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</si>
  <si>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</si>
  <si>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</si>
  <si>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</si>
  <si>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</si>
  <si>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</si>
  <si>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</si>
  <si>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</si>
  <si>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</si>
  <si>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</si>
  <si>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</si>
  <si>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</si>
  <si>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</si>
  <si>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</si>
  <si>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</si>
  <si>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</si>
  <si>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</si>
  <si>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</si>
  <si>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</si>
  <si>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</si>
  <si>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</si>
  <si>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</si>
  <si>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</si>
  <si>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</si>
  <si>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</si>
  <si>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</si>
  <si>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</si>
  <si>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</si>
  <si>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</si>
  <si>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</si>
  <si>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</si>
  <si>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</si>
  <si>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</si>
  <si>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</si>
  <si>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</si>
  <si>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</si>
  <si>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</si>
  <si>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</si>
  <si>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</si>
  <si>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</si>
  <si>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</si>
  <si>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</si>
  <si>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</si>
  <si>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</si>
  <si>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</si>
  <si>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</si>
  <si>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</si>
  <si>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</si>
  <si>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</si>
  <si>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</si>
  <si>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</si>
  <si>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</si>
  <si>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</si>
  <si>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</si>
  <si>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</si>
  <si>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</si>
  <si>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</si>
  <si>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</si>
  <si>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</si>
  <si>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</si>
  <si>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</si>
  <si>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</si>
  <si>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</si>
  <si>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</si>
  <si>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</si>
  <si>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</si>
  <si>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</si>
  <si>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</si>
  <si>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</si>
  <si>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</si>
  <si>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</si>
  <si>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</si>
  <si>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</si>
  <si>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</si>
  <si>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</si>
  <si>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</si>
  <si>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</si>
  <si>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</si>
  <si>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</si>
  <si>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</si>
  <si>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</si>
  <si>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</si>
  <si>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</si>
  <si>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</si>
  <si>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</si>
  <si>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</si>
  <si>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</si>
  <si>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</si>
  <si>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</si>
  <si>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</si>
  <si>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</si>
  <si>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</si>
  <si>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</si>
  <si>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</si>
  <si>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</si>
  <si>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</si>
  <si>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</si>
  <si>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</si>
  <si>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</si>
  <si>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</si>
  <si>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</si>
  <si>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</si>
  <si>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</si>
  <si>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</si>
  <si>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</si>
  <si>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</si>
  <si>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</si>
  <si>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</si>
  <si>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</si>
  <si>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</si>
  <si>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</si>
  <si>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</si>
  <si>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</si>
  <si>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</si>
  <si>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</si>
  <si>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</si>
  <si>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</si>
  <si>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</si>
  <si>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</si>
  <si>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</si>
  <si>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</si>
  <si>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</si>
  <si>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</si>
  <si>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</si>
  <si>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</si>
  <si>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</si>
  <si>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</si>
  <si>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</si>
  <si>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</si>
  <si>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</si>
  <si>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</si>
  <si>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</si>
  <si>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</si>
  <si>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</si>
  <si>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</si>
  <si>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</si>
  <si>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</si>
  <si>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</si>
  <si>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</si>
  <si>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</si>
  <si>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</si>
  <si>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</si>
  <si>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</si>
  <si>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</si>
  <si>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</si>
  <si>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</si>
  <si>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</si>
  <si>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</si>
  <si>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</si>
  <si>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</si>
  <si>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</si>
  <si>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</si>
  <si>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</si>
  <si>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</si>
  <si>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</si>
  <si>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</si>
  <si>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</si>
  <si>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</si>
  <si>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</si>
  <si>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</si>
  <si>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</si>
  <si>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</si>
  <si>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</si>
  <si>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</si>
  <si>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</si>
  <si>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</si>
  <si>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</si>
  <si>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</si>
  <si>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</si>
  <si>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</si>
  <si>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</si>
  <si>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</si>
  <si>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</si>
  <si>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</si>
  <si>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</si>
  <si>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</si>
  <si>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</si>
  <si>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</si>
  <si>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</si>
  <si>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</si>
  <si>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</si>
  <si>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</si>
  <si>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</si>
  <si>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</si>
  <si>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</si>
  <si>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</si>
  <si>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</si>
  <si>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</si>
  <si>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</si>
  <si>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</si>
  <si>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</si>
  <si>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</si>
  <si>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</si>
  <si>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</si>
  <si>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</si>
  <si>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</si>
  <si>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</si>
  <si>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</si>
  <si>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</si>
  <si>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</si>
  <si>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</si>
  <si>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</si>
  <si>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</si>
  <si>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</si>
  <si>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</si>
  <si>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</si>
  <si>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</si>
  <si>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</si>
  <si>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</si>
  <si>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</si>
  <si>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</si>
  <si>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</si>
  <si>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</si>
  <si>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</si>
  <si>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</si>
  <si>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</si>
  <si>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</si>
  <si>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</si>
  <si>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</si>
  <si>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</si>
  <si>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</si>
  <si>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</si>
  <si>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</si>
  <si>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</si>
  <si>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</si>
  <si>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</si>
  <si>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</si>
  <si>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</si>
  <si>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</si>
  <si>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</si>
  <si>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</si>
  <si>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</si>
  <si>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</si>
  <si>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</si>
  <si>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</si>
  <si>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</si>
  <si>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</si>
  <si>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</si>
  <si>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</si>
  <si>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</si>
  <si>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</si>
  <si>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</si>
  <si>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</si>
  <si>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</si>
  <si>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</si>
  <si>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</si>
  <si>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</si>
  <si>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</si>
  <si>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</si>
  <si>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</si>
  <si>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</si>
  <si>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</si>
  <si>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</si>
  <si>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</si>
  <si>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</si>
  <si>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</si>
  <si>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</si>
  <si>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</si>
  <si>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</si>
  <si>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</si>
  <si>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</si>
  <si>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</si>
  <si>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</si>
  <si>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</si>
  <si>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</si>
  <si>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</si>
  <si>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</si>
  <si>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</si>
  <si>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</si>
  <si>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</si>
  <si>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</si>
  <si>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</si>
  <si>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</si>
  <si>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</si>
  <si>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</si>
  <si>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</si>
  <si>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</si>
  <si>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</si>
  <si>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</si>
  <si>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</si>
  <si>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</si>
  <si>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</si>
  <si>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</si>
  <si>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</si>
  <si>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</si>
  <si>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</si>
  <si>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</si>
  <si>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</si>
  <si>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</si>
  <si>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</si>
  <si>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</si>
  <si>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</si>
  <si>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</si>
  <si>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</si>
  <si>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</si>
  <si>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</si>
  <si>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</si>
  <si>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</si>
  <si>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</si>
  <si>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</si>
  <si>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</si>
  <si>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</si>
  <si>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</si>
  <si>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</si>
  <si>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</si>
  <si>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</si>
  <si>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</si>
  <si>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</si>
  <si>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</si>
  <si>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</si>
  <si>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</si>
  <si>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</si>
  <si>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</si>
  <si>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</si>
  <si>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</si>
  <si>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</si>
  <si>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</si>
  <si>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</si>
  <si>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</si>
  <si>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</si>
  <si>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</si>
  <si>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</si>
  <si>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</si>
  <si>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</si>
  <si>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</si>
  <si>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</si>
  <si>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</si>
  <si>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</si>
  <si>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</si>
  <si>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</si>
  <si>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</si>
  <si>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</si>
  <si>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</si>
  <si>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</si>
  <si>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</si>
  <si>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</si>
  <si>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</si>
  <si>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</si>
  <si>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</si>
  <si>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</si>
  <si>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</si>
  <si>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</si>
  <si>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</si>
  <si>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</si>
  <si>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</si>
  <si>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</si>
  <si>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</si>
  <si>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</si>
  <si>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</si>
  <si>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</si>
  <si>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</si>
  <si>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</si>
  <si>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</si>
  <si>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</si>
  <si>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</si>
  <si>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</si>
  <si>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</si>
  <si>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</si>
  <si>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</si>
  <si>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</si>
  <si>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</si>
  <si>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</si>
  <si>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</si>
  <si>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</si>
  <si>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</si>
  <si>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</si>
  <si>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</si>
  <si>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</si>
  <si>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</si>
  <si>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</si>
  <si>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</si>
  <si>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</si>
  <si>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</si>
  <si>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</si>
  <si>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</si>
  <si>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</si>
  <si>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</si>
  <si>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</si>
  <si>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</si>
  <si>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</si>
  <si>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</si>
  <si>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</si>
  <si>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</si>
  <si>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</si>
  <si>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</si>
  <si>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</si>
  <si>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</si>
  <si>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</si>
  <si>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</si>
  <si>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</si>
  <si>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</si>
  <si>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</si>
  <si>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</si>
  <si>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</si>
  <si>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</si>
  <si>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</si>
  <si>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</si>
  <si>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</si>
  <si>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</si>
  <si>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</si>
  <si>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</si>
  <si>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</si>
  <si>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</si>
  <si>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</si>
  <si>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</si>
  <si>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</si>
  <si>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</si>
  <si>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</si>
  <si>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</si>
  <si>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</si>
  <si>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</si>
  <si>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</si>
  <si>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</si>
  <si>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</si>
  <si>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</si>
  <si>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</si>
  <si>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</si>
  <si>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</si>
  <si>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</si>
  <si>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</si>
  <si>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</si>
  <si>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</si>
  <si>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</si>
  <si>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</si>
  <si>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</si>
  <si>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</si>
  <si>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</si>
  <si>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</si>
  <si>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</si>
  <si>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</si>
  <si>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</si>
  <si>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</si>
  <si>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</si>
  <si>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</si>
  <si>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</si>
  <si>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</si>
  <si>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</si>
  <si>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</si>
  <si>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</si>
  <si>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</si>
  <si>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</si>
  <si>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</si>
  <si>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</si>
  <si>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</si>
  <si>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</si>
  <si>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</si>
  <si>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</si>
  <si>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</si>
  <si>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</si>
  <si>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</si>
  <si>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</si>
  <si>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</si>
  <si>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</si>
  <si>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</si>
  <si>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</si>
  <si>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</si>
  <si>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</si>
  <si>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</si>
  <si>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</si>
  <si>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</si>
  <si>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</si>
  <si>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</si>
  <si>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</si>
  <si>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</si>
  <si>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</si>
  <si>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</si>
  <si>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</si>
  <si>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</si>
  <si>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</si>
  <si>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</si>
  <si>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</si>
  <si>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</si>
  <si>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</si>
  <si>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</si>
  <si>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</si>
  <si>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</si>
  <si>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</si>
  <si>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</si>
  <si>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</si>
  <si>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</si>
  <si>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</si>
  <si>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</si>
  <si>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</si>
  <si>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</si>
  <si>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</si>
  <si>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</si>
  <si>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</si>
  <si>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</si>
  <si>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</si>
  <si>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</si>
  <si>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</si>
  <si>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</si>
  <si>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</si>
  <si>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</si>
  <si>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</si>
  <si>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</si>
  <si>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</si>
  <si>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</si>
  <si>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</si>
  <si>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</si>
  <si>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</si>
  <si>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</si>
  <si>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</si>
  <si>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</si>
  <si>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</si>
  <si>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</si>
  <si>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</si>
  <si>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</si>
  <si>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</si>
  <si>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</si>
  <si>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</si>
  <si>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</si>
  <si>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</si>
  <si>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</si>
  <si>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</si>
  <si>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</si>
  <si>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</si>
  <si>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</si>
  <si>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</si>
  <si>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</si>
  <si>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</si>
  <si>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</si>
  <si>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</si>
  <si>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</si>
  <si>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</si>
  <si>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</si>
  <si>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</si>
  <si>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</si>
  <si>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</si>
  <si>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</si>
  <si>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</si>
  <si>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</si>
  <si>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</si>
  <si>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</si>
  <si>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</si>
  <si>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</si>
  <si>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</si>
  <si>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</si>
  <si>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</si>
  <si>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</si>
  <si>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</si>
  <si>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</si>
  <si>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</si>
  <si>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</si>
  <si>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</si>
  <si>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</si>
  <si>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</si>
  <si>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</si>
  <si>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</si>
  <si>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</si>
  <si>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</si>
  <si>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</si>
  <si>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</si>
  <si>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</si>
  <si>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</si>
  <si>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</si>
  <si>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</si>
  <si>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</si>
  <si>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</si>
  <si>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</si>
  <si>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</si>
  <si>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</si>
  <si>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</si>
  <si>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</si>
  <si>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</si>
  <si>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</si>
  <si>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</si>
  <si>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</si>
  <si>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</si>
  <si>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</si>
  <si>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</si>
  <si>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</si>
  <si>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</si>
  <si>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</si>
  <si>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</si>
  <si>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</si>
  <si>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</si>
  <si>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</si>
  <si>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</si>
  <si>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</si>
  <si>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</si>
  <si>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</si>
  <si>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</si>
  <si>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</si>
  <si>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</si>
  <si>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</si>
  <si>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</si>
  <si>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</si>
  <si>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</si>
  <si>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</si>
  <si>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</si>
  <si>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</si>
  <si>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</si>
  <si>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</si>
  <si>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</si>
  <si>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</si>
  <si>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</si>
  <si>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</si>
  <si>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</si>
  <si>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</si>
  <si>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</si>
  <si>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</si>
  <si>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</si>
  <si>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</si>
  <si>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</si>
  <si>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</si>
  <si>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</si>
  <si>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</si>
  <si>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</si>
  <si>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</si>
  <si>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</si>
  <si>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</si>
  <si>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</si>
  <si>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</si>
  <si>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</si>
  <si>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</si>
  <si>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</si>
  <si>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</si>
  <si>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</si>
  <si>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</si>
  <si>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</si>
  <si>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</si>
  <si>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</si>
  <si>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</si>
  <si>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</si>
  <si>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</si>
  <si>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</si>
  <si>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</si>
  <si>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</si>
  <si>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</si>
  <si>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</si>
  <si>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</si>
  <si>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</si>
  <si>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</si>
  <si>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</si>
  <si>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</si>
  <si>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</si>
  <si>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</si>
  <si>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</si>
  <si>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</si>
  <si>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</si>
  <si>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</si>
  <si>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</si>
  <si>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</si>
  <si>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</si>
  <si>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</si>
  <si>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</si>
  <si>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</si>
  <si>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</si>
  <si>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</si>
  <si>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</si>
  <si>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</si>
  <si>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</si>
  <si>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</si>
  <si>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</si>
  <si>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</si>
  <si>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</si>
  <si>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</si>
  <si>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</si>
  <si>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</si>
  <si>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</si>
  <si>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</si>
  <si>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</si>
  <si>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</si>
  <si>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</si>
  <si>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</si>
  <si>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</si>
  <si>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</si>
  <si>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</si>
  <si>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</si>
  <si>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</si>
  <si>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</si>
  <si>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</si>
  <si>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</si>
  <si>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</si>
  <si>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</si>
  <si>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</si>
  <si>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</si>
  <si>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</si>
  <si>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</si>
  <si>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</si>
  <si>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</si>
  <si>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</si>
  <si>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</si>
  <si>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</si>
  <si>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</si>
  <si>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</si>
  <si>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</si>
  <si>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</si>
  <si>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</si>
  <si>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</si>
  <si>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</si>
  <si>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</si>
  <si>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</si>
  <si>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</si>
  <si>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</si>
  <si>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</si>
  <si>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</si>
  <si>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</si>
  <si>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</si>
  <si>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</si>
  <si>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</si>
  <si>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</si>
  <si>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</si>
  <si>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</si>
  <si>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</si>
  <si>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</si>
  <si>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</si>
  <si>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</si>
  <si>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</si>
  <si>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</si>
  <si>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</si>
  <si>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</si>
  <si>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</si>
  <si>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</si>
  <si>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</si>
  <si>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</si>
  <si>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</si>
  <si>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</si>
  <si>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</si>
  <si>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</si>
  <si>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</si>
  <si>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</si>
  <si>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</si>
  <si>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</si>
  <si>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</si>
  <si>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</si>
  <si>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</si>
  <si>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</si>
  <si>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</si>
  <si>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</si>
  <si>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</si>
  <si>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</si>
  <si>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</si>
  <si>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</si>
  <si>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</si>
  <si>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</si>
  <si>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</si>
  <si>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</si>
  <si>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</si>
  <si>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</si>
  <si>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</si>
  <si>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</si>
  <si>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</si>
  <si>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</si>
  <si>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</si>
  <si>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</si>
  <si>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</si>
  <si>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</si>
  <si>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</si>
  <si>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</si>
  <si>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</si>
  <si>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</si>
  <si>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</si>
  <si>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</si>
  <si>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</si>
  <si>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</si>
  <si>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</si>
  <si>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</si>
  <si>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</si>
  <si>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</si>
  <si>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</si>
  <si>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</si>
  <si>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</si>
  <si>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</si>
  <si>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</si>
  <si>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</si>
  <si>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</si>
  <si>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</si>
  <si>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</si>
  <si>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</si>
  <si>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</si>
  <si>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</si>
  <si>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</si>
  <si>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</si>
  <si>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</si>
  <si>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</si>
  <si>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</si>
  <si>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</si>
  <si>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</si>
  <si>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</si>
  <si>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</si>
  <si>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</si>
  <si>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</si>
  <si>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</si>
  <si>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</si>
  <si>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</si>
  <si>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</si>
  <si>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</si>
  <si>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</si>
  <si>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</si>
  <si>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</si>
  <si>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</si>
  <si>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</si>
  <si>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</si>
  <si>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</si>
  <si>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</si>
  <si>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</si>
  <si>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</si>
  <si>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</si>
  <si>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</si>
  <si>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</si>
  <si>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</si>
  <si>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</si>
  <si>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</si>
  <si>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</si>
  <si>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</si>
  <si>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</si>
  <si>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</si>
  <si>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</si>
  <si>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</si>
  <si>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</si>
  <si>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</si>
  <si>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</si>
  <si>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</si>
  <si>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</si>
  <si>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</si>
  <si>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</si>
  <si>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</si>
  <si>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</si>
  <si>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</si>
  <si>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</si>
  <si>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</si>
  <si>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</si>
  <si>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</si>
  <si>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</si>
  <si>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</si>
  <si>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</si>
  <si>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</si>
  <si>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</si>
  <si>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</si>
  <si>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</si>
  <si>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</si>
  <si>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</si>
  <si>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</si>
  <si>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</si>
  <si>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</si>
  <si>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</si>
  <si>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</si>
  <si>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</si>
  <si>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</si>
  <si>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</si>
  <si>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</si>
  <si>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</si>
  <si>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</si>
  <si>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</si>
  <si>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</si>
  <si>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</si>
  <si>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</si>
  <si>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</si>
  <si>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</si>
  <si>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</si>
  <si>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</si>
  <si>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</si>
  <si>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</si>
  <si>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</si>
  <si>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</si>
  <si>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</si>
  <si>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</si>
  <si>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</si>
  <si>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</si>
  <si>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</si>
  <si>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</si>
  <si>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</si>
  <si>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</si>
  <si>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</si>
  <si>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</si>
  <si>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</si>
  <si>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</si>
  <si>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</si>
  <si>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</si>
  <si>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</si>
  <si>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</si>
  <si>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</si>
  <si>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</si>
  <si>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</si>
  <si>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</si>
  <si>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</si>
  <si>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</si>
  <si>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</si>
  <si>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</si>
  <si>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</si>
  <si>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</si>
  <si>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</si>
  <si>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</si>
  <si>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</si>
  <si>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</si>
  <si>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</si>
  <si>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</si>
  <si>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</si>
  <si>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</si>
  <si>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</si>
  <si>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</si>
  <si>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</si>
  <si>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</si>
  <si>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</si>
  <si>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</si>
  <si>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</si>
  <si>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</si>
  <si>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</si>
  <si>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</si>
  <si>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</si>
  <si>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</si>
  <si>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</si>
  <si>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</si>
  <si>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</si>
  <si>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</si>
  <si>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</si>
  <si>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</si>
  <si>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</si>
  <si>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</si>
  <si>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</si>
  <si>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</si>
  <si>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</si>
  <si>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</si>
  <si>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</si>
  <si>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</si>
  <si>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</si>
  <si>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</si>
  <si>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</si>
  <si>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</si>
  <si>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</si>
  <si>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</si>
  <si>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</si>
  <si>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</si>
  <si>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</si>
  <si>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</si>
  <si>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</si>
  <si>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</si>
  <si>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</si>
  <si>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</si>
  <si>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</si>
  <si>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</si>
  <si>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</si>
  <si>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</si>
  <si>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</si>
  <si>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</si>
  <si>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</si>
  <si>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</si>
  <si>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</si>
  <si>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</si>
  <si>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</si>
  <si>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</si>
  <si>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</si>
  <si>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</si>
  <si>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</si>
  <si>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</si>
  <si>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</si>
  <si>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</si>
  <si>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</si>
  <si>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</si>
  <si>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</si>
  <si>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</si>
  <si>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</si>
  <si>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</si>
  <si>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</si>
  <si>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</si>
  <si>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</si>
  <si>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</si>
  <si>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</si>
  <si>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</si>
  <si>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</si>
  <si>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</si>
  <si>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</si>
  <si>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</si>
  <si>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</si>
  <si>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</si>
  <si>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</si>
  <si>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</si>
  <si>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</si>
  <si>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</si>
  <si>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</si>
  <si>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</si>
  <si>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</si>
  <si>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</si>
  <si>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</si>
  <si>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</si>
  <si>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</si>
  <si>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</si>
  <si>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</si>
  <si>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</si>
  <si>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</si>
  <si>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</si>
  <si>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</si>
  <si>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</si>
  <si>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</si>
  <si>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</si>
  <si>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</si>
  <si>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</si>
  <si>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</si>
  <si>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</si>
  <si>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</si>
  <si>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</si>
  <si>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</si>
  <si>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</si>
  <si>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</si>
  <si>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</si>
  <si>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</si>
  <si>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</si>
  <si>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</si>
  <si>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</si>
  <si>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</si>
  <si>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</si>
  <si>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</si>
  <si>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</si>
  <si>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</si>
  <si>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</si>
  <si>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</si>
  <si>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</si>
  <si>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</si>
  <si>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</si>
  <si>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</si>
  <si>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</si>
  <si>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</si>
  <si>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</si>
  <si>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</si>
  <si>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</si>
  <si>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</si>
  <si>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</si>
  <si>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</si>
  <si>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</si>
  <si>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</si>
  <si>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</si>
  <si>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</si>
  <si>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</si>
  <si>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</si>
  <si>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</si>
  <si>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</si>
  <si>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</si>
  <si>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</si>
  <si>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</si>
  <si>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</si>
  <si>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</si>
  <si>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</si>
  <si>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</si>
  <si>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</si>
  <si>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</si>
  <si>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</si>
  <si>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</si>
  <si>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</si>
  <si>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</si>
  <si>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</si>
  <si>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</si>
  <si>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</si>
  <si>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</si>
  <si>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</si>
  <si>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</si>
  <si>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</si>
  <si>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</si>
  <si>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</si>
  <si>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</si>
  <si>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</si>
  <si>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</si>
  <si>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</si>
  <si>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</si>
  <si>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</si>
  <si>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</si>
  <si>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</si>
  <si>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</si>
  <si>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</si>
  <si>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</si>
  <si>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</si>
  <si>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</si>
  <si>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</si>
  <si>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</si>
  <si>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</si>
  <si>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</si>
  <si>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</si>
  <si>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</si>
  <si>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</si>
  <si>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</si>
  <si>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</si>
  <si>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</si>
  <si>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</si>
  <si>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</si>
  <si>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</si>
  <si>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</si>
  <si>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</si>
  <si>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</si>
  <si>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</si>
  <si>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</si>
  <si>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</si>
  <si>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</si>
  <si>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</si>
  <si>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</si>
  <si>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</si>
  <si>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</si>
  <si>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</si>
  <si>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</si>
  <si>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</si>
  <si>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</si>
  <si>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</si>
  <si>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</si>
  <si>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</si>
  <si>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</si>
  <si>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</si>
  <si>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</si>
  <si>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</si>
  <si>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</si>
  <si>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</si>
  <si>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</si>
  <si>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</si>
  <si>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</si>
  <si>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</si>
  <si>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</si>
  <si>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</si>
  <si>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</si>
  <si>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</si>
  <si>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</si>
  <si>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</si>
  <si>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</si>
  <si>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</si>
  <si>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</si>
  <si>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</si>
  <si>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</si>
  <si>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</si>
  <si>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</si>
  <si>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</si>
  <si>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</si>
  <si>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</si>
  <si>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</si>
  <si>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</si>
  <si>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</si>
  <si>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</si>
  <si>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</si>
  <si>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</si>
  <si>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</si>
  <si>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</si>
  <si>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</si>
  <si>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</si>
  <si>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</si>
  <si>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</si>
  <si>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</si>
  <si>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</si>
  <si>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</si>
  <si>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</si>
  <si>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</si>
  <si>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</si>
  <si>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</si>
  <si>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</si>
  <si>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</si>
  <si>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</si>
  <si>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</si>
  <si>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</si>
  <si>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</si>
  <si>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</si>
  <si>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</si>
  <si>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</si>
  <si>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</si>
  <si>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</si>
  <si>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</si>
  <si>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</si>
  <si>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</si>
  <si>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</si>
  <si>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</si>
  <si>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</si>
  <si>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</si>
  <si>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</si>
  <si>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</si>
  <si>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</si>
  <si>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</si>
  <si>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</si>
  <si>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</si>
  <si>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</si>
  <si>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</si>
  <si>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</si>
  <si>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</si>
  <si>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</si>
  <si>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</si>
  <si>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</si>
  <si>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</si>
  <si>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</si>
  <si>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</si>
  <si>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</si>
  <si>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</si>
  <si>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</si>
  <si>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</si>
  <si>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</si>
  <si>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</si>
  <si>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</si>
  <si>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</si>
  <si>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</si>
  <si>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</si>
  <si>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</si>
  <si>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</si>
  <si>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</si>
  <si>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</si>
  <si>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</si>
  <si>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</si>
  <si>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</si>
  <si>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</si>
  <si>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</si>
  <si>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</si>
  <si>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</si>
  <si>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</si>
  <si>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</si>
  <si>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</si>
  <si>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</si>
  <si>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</si>
  <si>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</si>
  <si>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</si>
  <si>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</si>
  <si>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</si>
  <si>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</si>
  <si>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</si>
  <si>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</si>
  <si>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</si>
  <si>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</si>
  <si>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</si>
  <si>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</si>
  <si>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</si>
  <si>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</si>
  <si>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</si>
  <si>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</si>
  <si>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</si>
  <si>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</si>
  <si>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</si>
  <si>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</si>
  <si>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</si>
  <si>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</si>
  <si>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</si>
  <si>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</si>
  <si>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</si>
  <si>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</si>
  <si>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</si>
  <si>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</si>
  <si>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</si>
  <si>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</si>
  <si>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</si>
  <si>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</si>
  <si>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</si>
  <si>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</si>
  <si>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</si>
  <si>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</si>
  <si>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</si>
  <si>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</si>
  <si>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</si>
  <si>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</si>
  <si>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</si>
  <si>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</si>
  <si>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</si>
  <si>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</si>
  <si>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</si>
  <si>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</si>
  <si>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</si>
  <si>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</si>
  <si>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</si>
  <si>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</si>
  <si>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</si>
  <si>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</si>
  <si>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</si>
  <si>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</si>
  <si>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</si>
  <si>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</si>
  <si>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</si>
  <si>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</si>
  <si>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</si>
  <si>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</si>
  <si>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</si>
  <si>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</si>
  <si>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</si>
  <si>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</si>
  <si>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</si>
  <si>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</si>
  <si>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</si>
  <si>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</si>
  <si>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</si>
  <si>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</si>
  <si>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</si>
  <si>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</si>
  <si>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</si>
  <si>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</si>
  <si>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</si>
  <si>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</si>
  <si>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</si>
  <si>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</si>
  <si>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</si>
  <si>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</si>
  <si>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</si>
  <si>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</si>
  <si>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</si>
  <si>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</si>
  <si>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</si>
  <si>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</si>
  <si>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</si>
  <si>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</si>
  <si>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</si>
  <si>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</si>
  <si>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</si>
  <si>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</si>
  <si>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</si>
  <si>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</si>
  <si>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</si>
  <si>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</si>
  <si>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</si>
  <si>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</si>
  <si>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</si>
  <si>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</si>
  <si>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</si>
  <si>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</si>
  <si>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</si>
  <si>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</si>
  <si>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</si>
  <si>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</si>
  <si>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</si>
  <si>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</si>
  <si>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</si>
  <si>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</si>
  <si>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</si>
  <si>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</si>
  <si>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</si>
  <si>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</si>
  <si>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</si>
  <si>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</si>
  <si>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</si>
  <si>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</si>
  <si>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</si>
  <si>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</si>
  <si>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</si>
  <si>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</si>
  <si>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</si>
  <si>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</si>
  <si>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</si>
  <si>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</si>
  <si>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</si>
  <si>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</si>
  <si>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</si>
  <si>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</si>
  <si>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</si>
  <si>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</si>
  <si>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</si>
  <si>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</si>
  <si>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</si>
  <si>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</si>
  <si>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</si>
  <si>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</si>
  <si>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</si>
  <si>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</si>
  <si>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</si>
  <si>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</si>
  <si>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</si>
  <si>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</si>
  <si>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</si>
  <si>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</si>
  <si>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</si>
  <si>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</si>
  <si>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</si>
  <si>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</si>
  <si>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</si>
  <si>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</si>
  <si>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</si>
  <si>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</si>
  <si>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</si>
  <si>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</si>
  <si>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</si>
  <si>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</si>
  <si>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</si>
  <si>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</si>
  <si>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</si>
  <si>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</si>
  <si>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</si>
  <si>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</si>
  <si>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</si>
  <si>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</si>
  <si>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</si>
  <si>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</si>
  <si>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</si>
  <si>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</si>
  <si>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</si>
  <si>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</si>
  <si>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</si>
  <si>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</si>
  <si>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</si>
  <si>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</si>
  <si>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</si>
  <si>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</si>
  <si>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</si>
  <si>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</si>
  <si>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</si>
  <si>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</si>
  <si>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</si>
  <si>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</si>
  <si>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</si>
  <si>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</si>
  <si>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</si>
  <si>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</si>
  <si>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</si>
  <si>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</si>
  <si>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</si>
  <si>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</si>
  <si>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</si>
  <si>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</si>
  <si>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</si>
  <si>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</si>
  <si>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</si>
  <si>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</si>
  <si>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</si>
  <si>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</si>
  <si>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</si>
  <si>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</si>
  <si>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</si>
  <si>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</si>
  <si>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</si>
  <si>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</si>
  <si>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</si>
  <si>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</si>
  <si>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</si>
  <si>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</si>
  <si>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</si>
  <si>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</si>
  <si>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</si>
  <si>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</si>
  <si>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</si>
  <si>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</si>
  <si>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</si>
  <si>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</si>
  <si>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</si>
  <si>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</si>
  <si>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</si>
  <si>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</si>
  <si>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</si>
  <si>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</si>
  <si>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</si>
  <si>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</si>
  <si>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</si>
  <si>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</si>
  <si>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</si>
  <si>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</si>
  <si>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</si>
  <si>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</si>
  <si>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</si>
  <si>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</si>
  <si>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</si>
  <si>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</si>
  <si>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</si>
  <si>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</si>
  <si>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</si>
  <si>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</si>
  <si>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</si>
  <si>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</si>
  <si>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</si>
  <si>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</si>
  <si>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</si>
  <si>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</si>
  <si>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</si>
  <si>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</si>
  <si>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</si>
  <si>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</si>
  <si>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</si>
  <si>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</si>
  <si>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</si>
  <si>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</si>
  <si>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</si>
  <si>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</si>
  <si>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</si>
  <si>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</si>
  <si>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</si>
  <si>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</si>
  <si>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</si>
  <si>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</si>
  <si>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</si>
  <si>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</si>
  <si>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</si>
  <si>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</si>
  <si>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</si>
  <si>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</si>
  <si>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</si>
  <si>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</si>
  <si>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</si>
  <si>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</si>
  <si>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</si>
  <si>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</si>
  <si>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</si>
  <si>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</si>
  <si>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</si>
  <si>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</si>
  <si>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</si>
  <si>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</si>
  <si>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</si>
  <si>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</si>
  <si>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</si>
  <si>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</si>
  <si>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</si>
  <si>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</si>
  <si>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</si>
  <si>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</si>
  <si>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</si>
  <si>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</si>
  <si>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</si>
  <si>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</si>
  <si>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</si>
  <si>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</si>
  <si>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</si>
  <si>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</si>
  <si>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</si>
  <si>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</si>
  <si>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</si>
  <si>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</si>
  <si>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</si>
  <si>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</si>
  <si>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</si>
  <si>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</si>
  <si>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</si>
  <si>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</si>
  <si>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</si>
  <si>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</si>
  <si>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</si>
  <si>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</si>
  <si>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</si>
  <si>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</si>
  <si>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</si>
  <si>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</si>
  <si>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</si>
  <si>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</si>
  <si>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</si>
  <si>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</si>
  <si>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</si>
  <si>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</si>
  <si>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</si>
  <si>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</si>
  <si>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</si>
  <si>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</si>
  <si>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</si>
  <si>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</si>
  <si>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</si>
  <si>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</si>
  <si>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</si>
  <si>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</si>
  <si>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</si>
  <si>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</si>
  <si>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</si>
  <si>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</si>
  <si>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</si>
  <si>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</si>
  <si>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</si>
  <si>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</si>
  <si>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</si>
  <si>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</si>
  <si>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</si>
  <si>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</si>
  <si>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</si>
  <si>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</si>
  <si>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</si>
  <si>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</si>
  <si>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</si>
  <si>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</si>
  <si>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</si>
  <si>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</si>
  <si>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</si>
  <si>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</si>
  <si>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</si>
  <si>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</si>
  <si>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</si>
  <si>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</si>
  <si>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</si>
  <si>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</si>
  <si>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</si>
  <si>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</si>
  <si>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</si>
  <si>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</si>
  <si>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</si>
  <si>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</si>
  <si>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</si>
  <si>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</si>
  <si>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</si>
  <si>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</si>
  <si>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</si>
  <si>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</si>
  <si>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</si>
  <si>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</si>
  <si>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</si>
  <si>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</si>
  <si>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</si>
  <si>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</si>
  <si>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</si>
  <si>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</si>
  <si>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</si>
  <si>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</si>
  <si>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</si>
  <si>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</si>
  <si>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</si>
  <si>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</si>
  <si>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</si>
  <si>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</si>
  <si>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</si>
  <si>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</si>
  <si>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</si>
  <si>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</si>
  <si>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</si>
  <si>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</si>
  <si>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</si>
  <si>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</si>
  <si>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</si>
  <si>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</si>
  <si>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</si>
  <si>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</si>
  <si>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</si>
  <si>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</si>
  <si>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</si>
  <si>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</si>
  <si>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</si>
  <si>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</si>
  <si>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</si>
  <si>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</si>
  <si>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</si>
  <si>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</si>
  <si>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</si>
  <si>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</si>
  <si>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</si>
  <si>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</si>
  <si>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</si>
  <si>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</si>
  <si>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</si>
  <si>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</si>
  <si>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</si>
  <si>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</si>
  <si>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</si>
  <si>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</si>
  <si>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</si>
  <si>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</si>
  <si>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</si>
  <si>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</si>
  <si>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</si>
  <si>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</si>
  <si>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</si>
  <si>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</si>
  <si>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</si>
  <si>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</si>
  <si>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</si>
  <si>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</si>
  <si>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</si>
  <si>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</si>
  <si>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</si>
  <si>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</si>
  <si>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</si>
  <si>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</si>
  <si>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</si>
  <si>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</si>
  <si>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</si>
  <si>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</si>
  <si>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</si>
  <si>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</si>
  <si>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</si>
  <si>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</si>
  <si>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</si>
  <si>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</si>
  <si>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</si>
  <si>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</si>
  <si>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</si>
  <si>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</si>
  <si>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</si>
  <si>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</si>
  <si>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</si>
  <si>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</si>
  <si>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</si>
  <si>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</si>
  <si>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</si>
  <si>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</si>
  <si>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</si>
  <si>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</si>
  <si>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</si>
  <si>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</si>
  <si>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</si>
  <si>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</si>
  <si>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</si>
  <si>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</si>
  <si>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</si>
  <si>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</si>
  <si>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</si>
  <si>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</si>
  <si>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</si>
  <si>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</si>
  <si>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</si>
  <si>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</si>
  <si>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</si>
  <si>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</si>
  <si>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</si>
  <si>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</si>
  <si>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</si>
  <si>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</si>
  <si>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</si>
  <si>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</si>
  <si>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</si>
  <si>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</si>
  <si>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</si>
  <si>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</si>
  <si>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</si>
  <si>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</si>
  <si>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</si>
  <si>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</si>
  <si>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</si>
  <si>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</si>
  <si>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</si>
  <si>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</si>
  <si>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</si>
  <si>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</si>
  <si>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</si>
  <si>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</si>
  <si>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</si>
  <si>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</si>
  <si>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</si>
  <si>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</si>
  <si>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</si>
  <si>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</si>
  <si>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</si>
  <si>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</si>
  <si>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</si>
  <si>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</si>
  <si>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</si>
  <si>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</si>
  <si>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</si>
  <si>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</si>
  <si>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</si>
  <si>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</si>
  <si>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</si>
  <si>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</si>
  <si>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</si>
  <si>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</si>
  <si>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</si>
  <si>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</si>
  <si>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</si>
  <si>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</si>
  <si>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</si>
  <si>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</si>
  <si>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</si>
  <si>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</si>
  <si>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</si>
  <si>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</si>
  <si>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</si>
  <si>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</si>
  <si>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</si>
  <si>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</si>
  <si>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</si>
  <si>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</si>
  <si>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</si>
  <si>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</si>
  <si>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</si>
  <si>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</si>
  <si>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</si>
  <si>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</si>
  <si>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</si>
  <si>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</si>
  <si>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</si>
  <si>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</si>
  <si>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</si>
  <si>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</si>
  <si>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</si>
  <si>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</si>
  <si>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</si>
  <si>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</si>
  <si>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</si>
  <si>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</si>
  <si>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</si>
  <si>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</si>
  <si>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</si>
  <si>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</si>
  <si>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</si>
  <si>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</si>
  <si>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</si>
  <si>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</si>
  <si>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</si>
  <si>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</si>
  <si>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</si>
  <si>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</si>
  <si>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</si>
  <si>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</si>
  <si>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</si>
  <si>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</si>
  <si>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</si>
  <si>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</si>
  <si>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</si>
  <si>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</si>
  <si>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</si>
  <si>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</si>
  <si>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</si>
  <si>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</si>
  <si>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</si>
  <si>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</si>
  <si>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</si>
  <si>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</si>
  <si>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</si>
  <si>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</si>
  <si>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</si>
  <si>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</si>
  <si>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</si>
  <si>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</si>
  <si>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</si>
  <si>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</si>
  <si>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</si>
  <si>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</si>
  <si>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</si>
  <si>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</si>
  <si>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</si>
  <si>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</si>
  <si>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</si>
  <si>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</si>
  <si>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</si>
  <si>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</si>
  <si>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</si>
  <si>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</si>
  <si>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</si>
  <si>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</si>
  <si>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</si>
  <si>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</si>
  <si>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</si>
  <si>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</si>
  <si>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</si>
  <si>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</si>
  <si>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</si>
  <si>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</si>
  <si>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</si>
  <si>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</si>
  <si>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</si>
  <si>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</si>
  <si>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</si>
  <si>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</si>
  <si>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</si>
  <si>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</si>
  <si>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</si>
  <si>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</si>
  <si>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</si>
  <si>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</si>
  <si>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</si>
  <si>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</si>
  <si>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</si>
  <si>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</si>
  <si>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</si>
  <si>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</si>
  <si>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</si>
  <si>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</si>
  <si>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</si>
  <si>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</si>
  <si>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</si>
  <si>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</si>
  <si>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</si>
  <si>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</si>
  <si>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</si>
  <si>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</si>
  <si>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</si>
  <si>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</si>
  <si>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</si>
  <si>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</si>
  <si>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</si>
  <si>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</si>
  <si>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</si>
  <si>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</si>
  <si>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</si>
  <si>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</si>
  <si>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</si>
  <si>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</si>
  <si>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</si>
  <si>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</si>
  <si>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</si>
  <si>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</si>
  <si>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</si>
  <si>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</si>
  <si>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</si>
  <si>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</si>
  <si>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</si>
  <si>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</si>
  <si>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</si>
  <si>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</si>
  <si>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</si>
  <si>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</si>
  <si>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</si>
  <si>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</si>
  <si>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</si>
  <si>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</si>
  <si>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</si>
  <si>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</si>
  <si>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</si>
  <si>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</si>
  <si>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</si>
  <si>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</si>
  <si>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</si>
  <si>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</si>
  <si>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</si>
  <si>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</si>
  <si>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</si>
  <si>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</si>
  <si>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</si>
  <si>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</si>
  <si>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</si>
  <si>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</si>
  <si>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</si>
  <si>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</si>
  <si>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</si>
  <si>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</si>
  <si>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</si>
  <si>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</si>
  <si>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</si>
  <si>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</si>
  <si>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</si>
  <si>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</si>
  <si>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</si>
  <si>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</si>
  <si>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</si>
  <si>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</si>
  <si>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</si>
  <si>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</si>
  <si>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</si>
  <si>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</si>
  <si>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</si>
  <si>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</si>
  <si>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</si>
  <si>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</si>
  <si>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</si>
  <si>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</si>
  <si>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</si>
  <si>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</si>
  <si>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</si>
  <si>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</si>
  <si>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</si>
  <si>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</si>
  <si>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</si>
  <si>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</si>
  <si>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</si>
  <si>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</si>
  <si>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</si>
  <si>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</si>
  <si>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</si>
  <si>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</si>
  <si>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</si>
  <si>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</si>
  <si>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</si>
  <si>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</si>
  <si>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</si>
  <si>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</si>
  <si>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</si>
  <si>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</si>
  <si>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</si>
  <si>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</si>
  <si>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</si>
  <si>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</si>
  <si>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</si>
  <si>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</si>
  <si>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</si>
  <si>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</si>
  <si>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</si>
  <si>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</si>
  <si>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</si>
  <si>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</si>
  <si>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</si>
  <si>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</si>
  <si>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</si>
  <si>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</si>
  <si>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</si>
  <si>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</si>
  <si>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</si>
  <si>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</si>
  <si>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</si>
  <si>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</si>
  <si>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</si>
  <si>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</si>
  <si>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</si>
  <si>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</si>
  <si>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</si>
  <si>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</si>
  <si>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</si>
  <si>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</si>
  <si>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</si>
  <si>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</si>
  <si>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</si>
  <si>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</si>
  <si>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</si>
  <si>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</si>
  <si>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</si>
  <si>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</si>
  <si>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</si>
  <si>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</si>
  <si>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</si>
  <si>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</si>
  <si>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</si>
  <si>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</si>
  <si>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</si>
  <si>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</si>
  <si>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</si>
  <si>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</si>
  <si>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</si>
  <si>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</si>
  <si>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</si>
  <si>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</si>
  <si>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</si>
  <si>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</si>
  <si>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</si>
  <si>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</si>
  <si>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</si>
  <si>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</si>
  <si>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</si>
  <si>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</si>
  <si>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</si>
  <si>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</si>
  <si>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</si>
  <si>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</si>
  <si>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</si>
  <si>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</si>
  <si>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</si>
  <si>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</si>
  <si>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</si>
  <si>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</si>
  <si>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</si>
  <si>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</si>
  <si>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</si>
  <si>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</si>
  <si>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</si>
  <si>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</si>
  <si>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</si>
  <si>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</si>
  <si>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</si>
  <si>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</si>
  <si>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</si>
  <si>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</si>
  <si>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</si>
  <si>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</si>
  <si>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</si>
  <si>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</si>
  <si>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</si>
  <si>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</si>
  <si>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</si>
  <si>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</si>
  <si>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</si>
  <si>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</si>
  <si>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</si>
  <si>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</si>
  <si>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</si>
  <si>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</si>
  <si>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</si>
  <si>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</si>
  <si>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</si>
  <si>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</si>
  <si>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</si>
  <si>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</si>
  <si>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</si>
  <si>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</si>
  <si>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</si>
  <si>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</si>
  <si>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</si>
  <si>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</si>
  <si>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</si>
  <si>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</si>
  <si>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</si>
  <si>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</si>
  <si>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</si>
  <si>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</si>
  <si>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</si>
  <si>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</si>
  <si>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</si>
  <si>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</si>
  <si>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</si>
  <si>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</si>
  <si>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</si>
  <si>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</si>
  <si>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</si>
  <si>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</si>
  <si>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</si>
  <si>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</si>
  <si>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</si>
  <si>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</si>
  <si>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</si>
  <si>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</si>
  <si>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</si>
  <si>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</si>
  <si>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</si>
  <si>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</si>
  <si>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</si>
  <si>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</si>
  <si>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</si>
  <si>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</si>
  <si>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</si>
  <si>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</si>
  <si>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</si>
  <si>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</si>
  <si>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</si>
  <si>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</si>
  <si>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</si>
  <si>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</si>
  <si>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</si>
  <si>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</si>
  <si>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</si>
  <si>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</si>
  <si>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</si>
  <si>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</si>
  <si>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</si>
  <si>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</si>
  <si>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</si>
  <si>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</si>
  <si>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</si>
  <si>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</si>
  <si>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</si>
  <si>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</si>
  <si>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</si>
  <si>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</si>
  <si>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</si>
  <si>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</si>
  <si>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</si>
  <si>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</si>
  <si>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</si>
  <si>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</si>
  <si>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</si>
  <si>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</si>
  <si>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</si>
  <si>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</si>
  <si>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</si>
  <si>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</si>
  <si>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</si>
  <si>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</si>
  <si>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</si>
  <si>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</si>
  <si>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</si>
  <si>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</si>
  <si>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</si>
  <si>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</si>
  <si>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</si>
  <si>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</si>
  <si>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</si>
  <si>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</si>
  <si>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</si>
  <si>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</si>
  <si>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</si>
  <si>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</si>
  <si>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</si>
  <si>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</si>
  <si>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</si>
  <si>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</si>
  <si>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</si>
  <si>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</si>
  <si>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</si>
  <si>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</si>
  <si>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</si>
  <si>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</si>
  <si>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</si>
  <si>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</si>
  <si>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</si>
  <si>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</si>
  <si>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</si>
  <si>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</si>
  <si>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</si>
  <si>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</si>
  <si>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</si>
  <si>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</si>
  <si>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</si>
  <si>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</si>
  <si>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</si>
  <si>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</si>
  <si>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</si>
  <si>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</si>
  <si>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</si>
  <si>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</si>
  <si>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</si>
  <si>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</si>
  <si>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</si>
  <si>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</si>
  <si>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</si>
  <si>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</si>
  <si>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</si>
  <si>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</si>
  <si>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</si>
  <si>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</si>
  <si>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</si>
  <si>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</si>
  <si>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</si>
  <si>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</si>
  <si>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</si>
  <si>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</si>
  <si>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</si>
  <si>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</si>
  <si>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</si>
  <si>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</si>
  <si>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</si>
  <si>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</si>
  <si>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</si>
  <si>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</si>
  <si>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</si>
  <si>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</si>
  <si>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</si>
  <si>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</si>
  <si>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</si>
  <si>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</si>
  <si>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</si>
  <si>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</si>
  <si>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</si>
  <si>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</si>
  <si>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</si>
  <si>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</si>
  <si>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</si>
  <si>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</si>
  <si>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</si>
  <si>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</si>
  <si>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</si>
  <si>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</si>
  <si>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</si>
  <si>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</si>
  <si>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</si>
  <si>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</si>
  <si>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</si>
  <si>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</si>
  <si>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</si>
  <si>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</si>
  <si>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</si>
  <si>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</si>
  <si>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</si>
  <si>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</si>
  <si>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</si>
  <si>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</si>
  <si>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</si>
  <si>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</si>
  <si>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</si>
  <si>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</si>
  <si>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</si>
  <si>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</si>
  <si>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</si>
  <si>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</si>
  <si>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</si>
  <si>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</si>
  <si>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</si>
  <si>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</si>
  <si>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</si>
  <si>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</si>
  <si>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</si>
  <si>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</si>
  <si>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</si>
  <si>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</si>
  <si>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</si>
  <si>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</si>
  <si>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</si>
  <si>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</si>
  <si>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</si>
  <si>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</si>
  <si>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</si>
  <si>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</si>
  <si>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</si>
  <si>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</si>
  <si>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</si>
  <si>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</si>
  <si>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</si>
  <si>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</si>
  <si>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</si>
  <si>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</si>
  <si>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</si>
  <si>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</si>
  <si>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</si>
  <si>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</si>
  <si>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</si>
  <si>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</si>
  <si>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</si>
  <si>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</si>
  <si>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</si>
  <si>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</si>
  <si>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</si>
  <si>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</si>
  <si>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</si>
  <si>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</si>
  <si>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</si>
  <si>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</si>
  <si>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</si>
  <si>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</si>
  <si>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</si>
  <si>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</si>
  <si>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</si>
  <si>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</si>
  <si>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</si>
  <si>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</si>
  <si>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</si>
  <si>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</si>
  <si>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</si>
  <si>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</si>
  <si>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</si>
  <si>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</si>
  <si>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</si>
  <si>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</si>
  <si>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</si>
  <si>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</si>
  <si>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</si>
  <si>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</si>
  <si>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</si>
  <si>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</si>
  <si>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</si>
  <si>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</si>
  <si>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</si>
  <si>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</si>
  <si>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</si>
  <si>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</si>
  <si>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</si>
  <si>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</si>
  <si>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</si>
  <si>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</si>
  <si>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</si>
  <si>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</si>
  <si>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</si>
  <si>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</si>
  <si>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</si>
  <si>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</si>
  <si>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</si>
  <si>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</si>
  <si>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</si>
  <si>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</si>
  <si>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</si>
  <si>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</si>
  <si>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</si>
  <si>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</si>
  <si>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</si>
  <si>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</si>
  <si>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</si>
  <si>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</si>
  <si>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</si>
  <si>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</si>
  <si>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</si>
  <si>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</si>
  <si>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</si>
  <si>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</si>
  <si>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</si>
  <si>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</si>
  <si>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</si>
  <si>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</si>
  <si>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</si>
  <si>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</si>
  <si>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</si>
  <si>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</si>
  <si>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</si>
  <si>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</si>
  <si>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</si>
  <si>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</si>
  <si>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</si>
  <si>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</si>
  <si>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</si>
  <si>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</si>
  <si>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</si>
  <si>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</si>
  <si>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</si>
  <si>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</si>
  <si>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</si>
  <si>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</si>
  <si>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</si>
  <si>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</si>
  <si>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</si>
  <si>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</si>
  <si>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</si>
  <si>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</si>
  <si>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</si>
  <si>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</si>
  <si>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</si>
  <si>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</si>
  <si>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</si>
  <si>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</si>
  <si>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</si>
  <si>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</si>
  <si>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</si>
  <si>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</si>
  <si>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</si>
  <si>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</si>
  <si>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</si>
  <si>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</si>
  <si>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</si>
  <si>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</si>
  <si>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</si>
  <si>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</si>
  <si>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</si>
  <si>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</si>
  <si>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</si>
  <si>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</si>
  <si>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</si>
  <si>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</si>
  <si>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</si>
  <si>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</si>
  <si>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</si>
  <si>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</si>
  <si>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</si>
  <si>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</si>
  <si>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</si>
  <si>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</si>
  <si>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</si>
  <si>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</si>
  <si>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</si>
  <si>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</si>
  <si>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</si>
  <si>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</si>
  <si>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</si>
  <si>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</si>
  <si>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</si>
  <si>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</si>
  <si>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</si>
  <si>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</si>
  <si>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</si>
  <si>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</si>
  <si>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</si>
  <si>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</si>
  <si>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</si>
  <si>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</si>
  <si>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</si>
  <si>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</si>
  <si>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</si>
  <si>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</si>
  <si>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</si>
  <si>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</si>
  <si>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</si>
  <si>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</si>
  <si>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</si>
  <si>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</si>
  <si>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</si>
  <si>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</si>
  <si>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</si>
  <si>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</si>
  <si>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</si>
  <si>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</si>
  <si>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</si>
  <si>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</si>
  <si>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</si>
  <si>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</si>
  <si>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</si>
  <si>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</si>
  <si>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</si>
  <si>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</si>
  <si>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</si>
  <si>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</si>
  <si>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</si>
  <si>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</si>
  <si>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</si>
  <si>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</si>
  <si>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</si>
  <si>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</si>
  <si>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</si>
  <si>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</si>
  <si>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</si>
  <si>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</si>
  <si>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</si>
  <si>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</si>
  <si>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</si>
  <si>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</si>
  <si>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</si>
  <si>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</si>
  <si>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</si>
  <si>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</si>
  <si>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</si>
  <si>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</si>
  <si>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</si>
  <si>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</si>
  <si>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</si>
  <si>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</si>
  <si>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</si>
  <si>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</si>
  <si>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</si>
  <si>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</si>
  <si>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</si>
  <si>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</si>
  <si>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</si>
  <si>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</si>
  <si>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</si>
  <si>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</si>
  <si>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</si>
  <si>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</si>
  <si>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</si>
  <si>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</si>
  <si>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</si>
  <si>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</si>
  <si>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</si>
  <si>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</si>
  <si>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</si>
  <si>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</si>
  <si>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</si>
  <si>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</si>
  <si>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</si>
  <si>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</si>
  <si>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</si>
  <si>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</si>
  <si>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</si>
  <si>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</si>
  <si>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</si>
  <si>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</si>
  <si>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</si>
  <si>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</si>
  <si>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</si>
  <si>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</si>
  <si>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</si>
  <si>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</si>
  <si>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</si>
  <si>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</si>
  <si>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</si>
  <si>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</si>
  <si>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</si>
  <si>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</si>
  <si>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</si>
  <si>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</si>
  <si>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</si>
  <si>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</si>
  <si>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</si>
  <si>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</si>
  <si>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</si>
  <si>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</si>
  <si>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</si>
  <si>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</si>
  <si>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</si>
  <si>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</si>
  <si>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</si>
  <si>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</si>
  <si>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</si>
  <si>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</si>
  <si>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</si>
  <si>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</si>
  <si>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</si>
  <si>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</si>
  <si>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</si>
  <si>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</si>
  <si>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</si>
  <si>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</si>
  <si>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</si>
  <si>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</si>
  <si>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</si>
  <si>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</si>
  <si>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</si>
  <si>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</si>
  <si>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</si>
  <si>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</si>
  <si>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</si>
  <si>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</si>
  <si>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</si>
  <si>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</si>
  <si>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</si>
  <si>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</si>
  <si>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</si>
  <si>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</si>
  <si>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</si>
  <si>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</si>
  <si>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</si>
  <si>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</si>
  <si>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</si>
  <si>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</si>
  <si>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</si>
  <si>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</si>
  <si>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</si>
  <si>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</si>
  <si>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</si>
  <si>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</si>
  <si>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</si>
  <si>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</si>
  <si>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</si>
  <si>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</si>
  <si>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</si>
  <si>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</si>
  <si>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</si>
  <si>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</si>
  <si>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</si>
  <si>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</si>
  <si>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</si>
  <si>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</si>
  <si>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</si>
  <si>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</si>
  <si>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</si>
  <si>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</si>
  <si>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</si>
  <si>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</si>
  <si>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</si>
  <si>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</si>
  <si>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</si>
  <si>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</si>
  <si>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</si>
  <si>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</si>
  <si>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</si>
  <si>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</si>
  <si>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</si>
  <si>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</si>
  <si>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</si>
  <si>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</si>
  <si>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</si>
  <si>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</si>
  <si>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</si>
  <si>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</si>
  <si>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</si>
  <si>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</si>
  <si>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</si>
  <si>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</si>
  <si>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</si>
  <si>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</si>
  <si>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</si>
  <si>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</si>
  <si>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</si>
  <si>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</si>
  <si>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</si>
  <si>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</si>
  <si>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</si>
  <si>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</si>
  <si>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</si>
  <si>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</si>
  <si>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</si>
  <si>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</si>
  <si>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</si>
  <si>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</si>
  <si>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</si>
  <si>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</si>
  <si>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</si>
  <si>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</si>
  <si>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</si>
  <si>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</si>
  <si>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</si>
  <si>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</si>
  <si>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</si>
  <si>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</si>
  <si>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</si>
  <si>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</si>
  <si>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</si>
  <si>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</si>
  <si>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</si>
  <si>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</si>
  <si>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</si>
  <si>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</si>
  <si>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</si>
  <si>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</si>
  <si>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</si>
  <si>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</si>
  <si>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</si>
  <si>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</si>
  <si>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</si>
  <si>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</si>
  <si>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</si>
  <si>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</si>
  <si>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</si>
  <si>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</si>
  <si>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</si>
  <si>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</si>
  <si>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</si>
  <si>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</si>
  <si>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</si>
  <si>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</si>
  <si>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</si>
  <si>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</si>
  <si>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</si>
  <si>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</si>
  <si>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</si>
  <si>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</si>
  <si>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</si>
  <si>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</si>
  <si>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</si>
  <si>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</si>
  <si>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</si>
  <si>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</si>
  <si>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</si>
  <si>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</si>
  <si>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</si>
  <si>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</si>
  <si>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</si>
  <si>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</si>
  <si>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</si>
  <si>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</si>
  <si>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</si>
  <si>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</si>
  <si>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</si>
  <si>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</si>
  <si>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</si>
  <si>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</si>
  <si>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</si>
  <si>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</si>
  <si>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</si>
  <si>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</si>
  <si>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</si>
  <si>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</si>
  <si>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</si>
  <si>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</si>
  <si>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</si>
  <si>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</si>
  <si>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</si>
  <si>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</si>
  <si>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</si>
  <si>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</si>
  <si>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</si>
  <si>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</si>
  <si>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</si>
  <si>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</si>
  <si>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</si>
  <si>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</si>
  <si>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</si>
  <si>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</si>
  <si>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</si>
  <si>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</si>
  <si>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</si>
  <si>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</si>
  <si>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</si>
  <si>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</si>
  <si>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</si>
  <si>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</si>
  <si>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</si>
  <si>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</si>
  <si>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</si>
  <si>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</si>
  <si>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</si>
  <si>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</si>
  <si>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</si>
  <si>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</si>
  <si>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</si>
  <si>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</si>
  <si>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</si>
  <si>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</si>
  <si>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</si>
  <si>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</si>
  <si>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</si>
  <si>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</si>
  <si>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</si>
  <si>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</si>
  <si>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</si>
  <si>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</si>
  <si>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</si>
  <si>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</si>
  <si>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</si>
  <si>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</si>
  <si>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</si>
  <si>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</si>
  <si>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</si>
  <si>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</si>
  <si>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</si>
  <si>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</si>
  <si>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</si>
  <si>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</si>
  <si>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</si>
  <si>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</si>
  <si>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</si>
  <si>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</si>
  <si>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</si>
  <si>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</si>
  <si>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</si>
  <si>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</si>
  <si>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</si>
  <si>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</si>
  <si>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</si>
  <si>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</si>
  <si>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</si>
  <si>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</si>
  <si>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</si>
  <si>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</si>
  <si>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</si>
  <si>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</si>
  <si>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</si>
  <si>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</si>
  <si>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</si>
  <si>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</si>
  <si>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</si>
  <si>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</si>
  <si>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</si>
  <si>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</si>
  <si>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</si>
  <si>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</si>
  <si>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</si>
  <si>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</si>
  <si>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</si>
  <si>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</si>
  <si>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</si>
  <si>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</si>
  <si>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</si>
  <si>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</si>
  <si>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</si>
  <si>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</si>
  <si>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</si>
  <si>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</si>
  <si>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</si>
  <si>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</si>
  <si>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</si>
  <si>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</si>
  <si>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</si>
  <si>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</si>
  <si>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</si>
  <si>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</si>
  <si>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</si>
  <si>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</si>
  <si>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</si>
  <si>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</si>
  <si>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</si>
  <si>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</si>
  <si>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</si>
  <si>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</si>
  <si>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</si>
  <si>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</si>
  <si>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</si>
  <si>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</si>
  <si>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</si>
  <si>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</si>
  <si>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</si>
  <si>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</si>
  <si>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</si>
  <si>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</si>
  <si>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</si>
  <si>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</si>
  <si>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</si>
  <si>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</si>
  <si>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</si>
  <si>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</si>
  <si>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</si>
  <si>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</si>
  <si>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</si>
  <si>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</si>
  <si>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</si>
  <si>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</si>
  <si>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</si>
  <si>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</si>
  <si>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</si>
  <si>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</si>
  <si>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</si>
  <si>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</si>
  <si>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</si>
  <si>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</si>
  <si>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</si>
  <si>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</si>
  <si>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</si>
  <si>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</si>
  <si>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</si>
  <si>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</si>
  <si>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</si>
  <si>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</si>
  <si>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</si>
  <si>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</si>
  <si>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</si>
  <si>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</si>
  <si>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</si>
  <si>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</si>
  <si>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</si>
  <si>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</si>
  <si>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</si>
  <si>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</si>
  <si>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</si>
  <si>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</si>
  <si>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</si>
  <si>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</si>
  <si>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</si>
  <si>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</si>
  <si>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</si>
  <si>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</si>
  <si>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</si>
  <si>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</si>
  <si>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</si>
  <si>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</si>
  <si>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</si>
  <si>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</si>
  <si>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</si>
  <si>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</si>
  <si>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</si>
  <si>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</si>
  <si>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</si>
  <si>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</si>
  <si>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</si>
  <si>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</si>
  <si>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</si>
  <si>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</si>
  <si>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</si>
  <si>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</si>
  <si>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</si>
  <si>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</si>
  <si>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</si>
  <si>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</si>
  <si>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</si>
  <si>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</si>
  <si>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</si>
  <si>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</si>
  <si>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</si>
  <si>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</si>
  <si>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</si>
  <si>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</si>
  <si>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</si>
  <si>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</si>
  <si>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</si>
  <si>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</si>
  <si>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</si>
  <si>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</si>
  <si>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</si>
  <si>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</si>
  <si>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</si>
  <si>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</si>
  <si>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</si>
  <si>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</si>
  <si>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</si>
  <si>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</si>
  <si>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</si>
  <si>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</si>
  <si>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</si>
  <si>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</si>
  <si>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</si>
  <si>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</si>
  <si>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</si>
  <si>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</si>
  <si>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</si>
  <si>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</si>
  <si>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</si>
  <si>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</si>
  <si>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</si>
  <si>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</si>
  <si>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</si>
  <si>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</si>
  <si>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</si>
  <si>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</si>
  <si>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</si>
  <si>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</si>
  <si>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</si>
  <si>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</si>
  <si>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</si>
  <si>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</si>
  <si>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</si>
  <si>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</si>
  <si>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</si>
  <si>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</si>
  <si>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</si>
  <si>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</si>
  <si>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</si>
  <si>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</si>
  <si>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</si>
  <si>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</si>
  <si>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</si>
  <si>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</si>
  <si>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</si>
  <si>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</si>
  <si>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</si>
  <si>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</si>
  <si>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</si>
  <si>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</si>
  <si>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</si>
  <si>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</si>
  <si>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</si>
  <si>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</si>
  <si>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</si>
  <si>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</si>
  <si>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</si>
  <si>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</si>
  <si>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</si>
  <si>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</si>
  <si>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</si>
  <si>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</si>
  <si>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</si>
  <si>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</si>
  <si>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</si>
  <si>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</si>
  <si>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</si>
  <si>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</si>
  <si>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</si>
  <si>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</si>
  <si>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</si>
  <si>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</si>
  <si>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</si>
  <si>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</si>
  <si>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</si>
  <si>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</si>
  <si>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</si>
  <si>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</si>
  <si>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</si>
  <si>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</si>
  <si>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</si>
  <si>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</si>
  <si>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</si>
  <si>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</si>
  <si>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</si>
  <si>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</si>
  <si>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</si>
  <si>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</si>
  <si>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</si>
  <si>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</si>
  <si>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</si>
  <si>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</si>
  <si>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</si>
  <si>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</si>
  <si>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</si>
  <si>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</si>
  <si>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</si>
  <si>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</si>
  <si>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</si>
  <si>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</si>
  <si>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</si>
  <si>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</si>
  <si>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</si>
  <si>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</si>
  <si>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</si>
  <si>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</si>
  <si>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</si>
  <si>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</si>
  <si>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</si>
  <si>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</si>
  <si>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</si>
  <si>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</si>
  <si>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</si>
  <si>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</si>
  <si>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</si>
  <si>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</si>
  <si>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</si>
  <si>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</si>
  <si>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</si>
  <si>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</si>
  <si>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</si>
  <si>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</si>
  <si>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</si>
  <si>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</si>
  <si>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</si>
  <si>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</si>
  <si>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</si>
  <si>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</si>
  <si>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</si>
  <si>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</si>
  <si>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</si>
  <si>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</si>
  <si>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</si>
  <si>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</si>
  <si>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</si>
  <si>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</si>
  <si>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</si>
  <si>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</si>
  <si>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</si>
  <si>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</si>
  <si>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</si>
  <si>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</si>
  <si>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</si>
  <si>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</si>
  <si>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</si>
  <si>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</si>
  <si>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</si>
  <si>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</si>
  <si>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</si>
  <si>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</si>
  <si>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</si>
  <si>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</si>
  <si>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</si>
  <si>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</si>
  <si>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</si>
  <si>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</si>
  <si>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</si>
  <si>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</si>
  <si>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</si>
  <si>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</si>
  <si>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</si>
  <si>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</si>
  <si>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</si>
  <si>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</si>
  <si>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</si>
  <si>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</si>
  <si>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</si>
  <si>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</si>
  <si>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</si>
  <si>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</si>
  <si>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</si>
  <si>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</si>
  <si>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</si>
  <si>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</si>
  <si>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</si>
  <si>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</si>
  <si>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</si>
  <si>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</si>
  <si>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</si>
  <si>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</si>
  <si>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</si>
  <si>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</si>
  <si>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</si>
  <si>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</si>
  <si>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</si>
  <si>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</si>
  <si>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</si>
  <si>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</si>
  <si>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</si>
  <si>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</si>
  <si>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</si>
  <si>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</si>
  <si>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</si>
  <si>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</si>
  <si>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</si>
  <si>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</si>
  <si>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</si>
  <si>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</si>
  <si>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</si>
  <si>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</si>
  <si>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</si>
  <si>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</si>
  <si>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</si>
  <si>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</si>
  <si>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</si>
  <si>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</si>
  <si>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</si>
  <si>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</si>
  <si>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</si>
  <si>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</si>
  <si>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</si>
  <si>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</si>
  <si>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</si>
  <si>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</si>
  <si>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</si>
  <si>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</si>
  <si>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</si>
  <si>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</si>
  <si>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</si>
  <si>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</si>
  <si>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</si>
  <si>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</si>
  <si>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</si>
  <si>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</si>
  <si>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</si>
  <si>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</si>
  <si>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</si>
  <si>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</si>
  <si>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</si>
  <si>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</si>
  <si>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</si>
  <si>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</si>
  <si>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</si>
  <si>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</si>
  <si>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</si>
  <si>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</si>
  <si>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</si>
  <si>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</si>
  <si>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</si>
  <si>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</si>
  <si>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</si>
  <si>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</si>
  <si>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</si>
  <si>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</si>
  <si>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</si>
  <si>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</si>
  <si>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</si>
  <si>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</si>
  <si>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</si>
  <si>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</si>
  <si>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</si>
  <si>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</si>
  <si>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</si>
  <si>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</si>
  <si>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</si>
  <si>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</si>
  <si>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</si>
  <si>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</si>
  <si>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</si>
  <si>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</si>
  <si>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</si>
  <si>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</si>
  <si>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</si>
  <si>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</si>
  <si>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</si>
  <si>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</si>
  <si>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</si>
  <si>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</si>
  <si>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</si>
  <si>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</si>
  <si>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</si>
  <si>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</si>
  <si>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</si>
  <si>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</si>
  <si>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</si>
  <si>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</si>
  <si>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</si>
  <si>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</si>
  <si>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</si>
  <si>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</si>
  <si>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</si>
  <si>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</si>
  <si>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</si>
  <si>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</si>
  <si>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</si>
  <si>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</si>
  <si>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</si>
  <si>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</si>
  <si>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</si>
  <si>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</si>
  <si>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</si>
  <si>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</si>
  <si>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</si>
  <si>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</si>
  <si>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</si>
  <si>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</si>
  <si>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</si>
  <si>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</si>
  <si>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</si>
  <si>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</si>
  <si>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</si>
  <si>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</si>
  <si>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</si>
  <si>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</si>
  <si>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</si>
  <si>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</si>
  <si>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</si>
  <si>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</si>
  <si>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</si>
  <si>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</si>
  <si>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</si>
  <si>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</si>
  <si>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</si>
  <si>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</si>
  <si>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</si>
  <si>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</si>
  <si>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</si>
  <si>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</si>
  <si>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</si>
  <si>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</si>
  <si>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</si>
  <si>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</si>
  <si>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</si>
  <si>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</si>
  <si>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</si>
  <si>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</si>
  <si>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</si>
  <si>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</si>
  <si>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</si>
  <si>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</si>
  <si>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</si>
  <si>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</si>
  <si>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</si>
  <si>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</si>
  <si>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</si>
  <si>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</si>
  <si>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</si>
  <si>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</si>
  <si>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</si>
  <si>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</si>
  <si>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</si>
  <si>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</si>
  <si>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</si>
  <si>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</si>
  <si>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</si>
  <si>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</si>
  <si>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</si>
  <si>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</si>
  <si>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</si>
  <si>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</si>
  <si>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</si>
  <si>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</si>
  <si>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</si>
  <si>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</si>
  <si>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</si>
  <si>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</si>
  <si>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</si>
  <si>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</si>
  <si>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</si>
  <si>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</si>
  <si>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</si>
  <si>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</si>
  <si>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</si>
  <si>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</si>
  <si>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</si>
  <si>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</si>
  <si>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</si>
  <si>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</si>
  <si>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</si>
  <si>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</si>
  <si>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</si>
  <si>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</si>
  <si>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</si>
  <si>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</si>
  <si>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</si>
  <si>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</si>
  <si>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</si>
  <si>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</si>
  <si>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</si>
  <si>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</si>
  <si>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</si>
  <si>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</si>
  <si>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</si>
  <si>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</si>
  <si>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</si>
  <si>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</si>
  <si>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</si>
  <si>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</si>
  <si>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</si>
  <si>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</si>
  <si>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</si>
  <si>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</si>
  <si>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</si>
  <si>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</si>
  <si>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</si>
  <si>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</si>
  <si>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</si>
  <si>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</si>
  <si>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</si>
  <si>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</si>
  <si>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</si>
  <si>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</si>
  <si>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</si>
  <si>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</si>
  <si>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</si>
  <si>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</si>
  <si>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</si>
  <si>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</si>
  <si>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</si>
  <si>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</si>
  <si>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</si>
  <si>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</si>
  <si>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</si>
  <si>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</si>
  <si>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</si>
  <si>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</si>
  <si>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</si>
  <si>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</si>
  <si>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</si>
  <si>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</si>
  <si>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</si>
  <si>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</si>
  <si>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</si>
  <si>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</si>
  <si>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</si>
  <si>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</si>
  <si>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</si>
  <si>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</si>
  <si>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</si>
  <si>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</si>
  <si>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</si>
  <si>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</si>
  <si>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</si>
  <si>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</si>
  <si>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</si>
  <si>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</si>
  <si>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</si>
  <si>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</si>
  <si>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</si>
  <si>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</si>
  <si>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</si>
  <si>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</si>
  <si>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</si>
  <si>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</si>
  <si>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</si>
  <si>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</si>
  <si>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</si>
  <si>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</si>
  <si>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</si>
  <si>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</si>
  <si>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</si>
  <si>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</si>
  <si>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</si>
  <si>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</si>
  <si>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</si>
  <si>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</si>
  <si>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</si>
  <si>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</si>
  <si>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</si>
  <si>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</si>
  <si>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</si>
  <si>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</si>
  <si>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</si>
  <si>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</si>
  <si>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</si>
  <si>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</si>
  <si>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</si>
  <si>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</si>
  <si>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</si>
  <si>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</si>
  <si>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</si>
  <si>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</si>
  <si>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</si>
  <si>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</si>
  <si>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</si>
  <si>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</si>
  <si>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</si>
  <si>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</si>
  <si>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</si>
  <si>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</si>
  <si>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</si>
  <si>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</si>
  <si>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</si>
  <si>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</si>
  <si>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</si>
  <si>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</si>
  <si>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</si>
  <si>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</si>
  <si>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</si>
  <si>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</si>
  <si>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</si>
  <si>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</si>
  <si>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</si>
  <si>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</si>
  <si>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</si>
  <si>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</si>
  <si>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</si>
  <si>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</si>
  <si>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</si>
  <si>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</si>
  <si>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</si>
  <si>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</si>
  <si>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</si>
  <si>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</si>
  <si>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</si>
  <si>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</si>
  <si>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</si>
  <si>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</si>
  <si>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</si>
  <si>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</si>
  <si>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</si>
  <si>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</si>
  <si>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</si>
  <si>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</si>
  <si>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</si>
  <si>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</si>
  <si>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</si>
  <si>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</si>
  <si>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</si>
  <si>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</si>
  <si>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</si>
  <si>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</si>
  <si>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</si>
  <si>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</si>
  <si>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</si>
  <si>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</si>
  <si>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</si>
  <si>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</si>
  <si>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</si>
  <si>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</si>
  <si>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</si>
  <si>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</si>
  <si>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</si>
  <si>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</si>
  <si>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</si>
  <si>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</si>
  <si>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</si>
  <si>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</si>
  <si>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</si>
  <si>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</si>
  <si>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</si>
  <si>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</si>
  <si>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</si>
  <si>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</si>
  <si>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</si>
  <si>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</si>
  <si>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</si>
  <si>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</si>
  <si>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</si>
  <si>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</si>
  <si>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</si>
  <si>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</si>
  <si>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</si>
  <si>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</si>
  <si>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</si>
  <si>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</si>
  <si>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</si>
  <si>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</si>
  <si>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</si>
  <si>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</si>
  <si>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</si>
  <si>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</si>
  <si>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</si>
  <si>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</si>
  <si>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</si>
  <si>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</si>
  <si>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</si>
  <si>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</si>
  <si>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</si>
  <si>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</si>
  <si>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</si>
  <si>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</si>
  <si>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</si>
  <si>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</si>
  <si>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</si>
  <si>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</si>
  <si>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</si>
  <si>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</si>
  <si>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</si>
  <si>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</si>
  <si>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</si>
  <si>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</si>
  <si>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</si>
  <si>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</si>
  <si>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</si>
  <si>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</si>
  <si>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</si>
  <si>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</si>
  <si>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</si>
  <si>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</si>
  <si>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</si>
  <si>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</si>
  <si>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</si>
  <si>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</si>
  <si>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</si>
  <si>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</si>
  <si>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</si>
  <si>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</si>
  <si>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</si>
  <si>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</si>
  <si>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</si>
  <si>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</si>
  <si>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</si>
  <si>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</si>
  <si>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</si>
  <si>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</si>
  <si>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</si>
  <si>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</si>
  <si>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</si>
  <si>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</si>
  <si>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</si>
  <si>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</si>
  <si>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</si>
  <si>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</si>
  <si>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</si>
  <si>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</si>
  <si>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</si>
  <si>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</si>
  <si>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</si>
  <si>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</si>
  <si>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</si>
  <si>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</si>
  <si>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</si>
  <si>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</si>
  <si>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</si>
  <si>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</si>
  <si>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</si>
  <si>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</si>
  <si>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</si>
  <si>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</si>
  <si>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</si>
  <si>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</si>
  <si>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</si>
  <si>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</si>
  <si>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</si>
  <si>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</si>
  <si>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</si>
  <si>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</si>
  <si>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</si>
  <si>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</si>
  <si>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</si>
  <si>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</si>
  <si>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</si>
  <si>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</si>
  <si>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</si>
  <si>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</si>
  <si>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</si>
  <si>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</si>
  <si>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</si>
  <si>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</si>
  <si>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</si>
  <si>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</si>
  <si>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</si>
  <si>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</si>
  <si>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</si>
  <si>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</si>
  <si>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</si>
  <si>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</si>
  <si>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</si>
  <si>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</si>
  <si>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</si>
  <si>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</si>
  <si>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</si>
  <si>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</si>
  <si>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</si>
  <si>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</si>
  <si>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</si>
  <si>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</si>
  <si>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</si>
  <si>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</si>
  <si>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</si>
  <si>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</si>
  <si>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</si>
  <si>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</si>
  <si>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</si>
  <si>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</si>
  <si>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</si>
  <si>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</si>
  <si>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</si>
  <si>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</si>
  <si>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</si>
  <si>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</si>
  <si>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</si>
  <si>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</si>
  <si>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</si>
  <si>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</si>
  <si>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</si>
  <si>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</si>
  <si>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</si>
  <si>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</si>
  <si>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</si>
  <si>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</si>
  <si>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</si>
  <si>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</si>
  <si>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</si>
  <si>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</si>
  <si>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</si>
  <si>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</si>
  <si>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</si>
  <si>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</si>
  <si>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</si>
  <si>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</si>
  <si>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</si>
  <si>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</si>
  <si>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</si>
  <si>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</si>
  <si>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</si>
  <si>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</si>
  <si>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</si>
  <si>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</si>
  <si>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</si>
  <si>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</si>
  <si>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</si>
  <si>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</si>
  <si>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</si>
  <si>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</si>
  <si>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</si>
  <si>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</si>
  <si>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</si>
  <si>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</si>
  <si>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</si>
  <si>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</si>
  <si>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</si>
  <si>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</si>
  <si>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</si>
  <si>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</si>
  <si>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</si>
  <si>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</si>
  <si>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</si>
  <si>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</si>
  <si>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</si>
  <si>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</si>
  <si>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</si>
  <si>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</si>
  <si>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</si>
  <si>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</si>
  <si>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</si>
  <si>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</si>
  <si>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</si>
  <si>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</si>
  <si>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</si>
  <si>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</si>
  <si>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</si>
  <si>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</si>
  <si>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</si>
  <si>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</si>
  <si>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</si>
  <si>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</si>
  <si>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</si>
  <si>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</si>
  <si>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</si>
  <si>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</si>
  <si>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</si>
  <si>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</si>
  <si>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</si>
  <si>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</si>
  <si>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</si>
  <si>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</si>
  <si>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</si>
  <si>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</si>
  <si>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</si>
  <si>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</si>
  <si>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</si>
  <si>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</si>
  <si>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</si>
  <si>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</si>
  <si>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</si>
  <si>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</si>
  <si>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</si>
  <si>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</si>
  <si>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</si>
  <si>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</si>
  <si>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</si>
  <si>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</si>
  <si>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</si>
  <si>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</si>
  <si>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</si>
  <si>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</si>
  <si>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</si>
  <si>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</si>
  <si>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</si>
  <si>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</si>
  <si>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</si>
  <si>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</si>
  <si>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</si>
  <si>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</si>
  <si>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</si>
  <si>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</si>
  <si>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</si>
  <si>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</si>
  <si>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</si>
  <si>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</si>
  <si>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</si>
  <si>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</si>
  <si>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</si>
  <si>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</si>
  <si>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</si>
  <si>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</si>
  <si>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</si>
  <si>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</si>
  <si>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</si>
  <si>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</si>
  <si>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</si>
  <si>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</si>
  <si>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</si>
  <si>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</si>
  <si>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</si>
  <si>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</si>
  <si>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</si>
  <si>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</si>
  <si>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</si>
  <si>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</si>
  <si>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</si>
  <si>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</si>
  <si>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</si>
  <si>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</si>
  <si>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</si>
  <si>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</si>
  <si>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</si>
  <si>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</si>
  <si>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</si>
  <si>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</si>
  <si>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</si>
  <si>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</si>
  <si>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</si>
  <si>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</si>
  <si>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</si>
  <si>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</si>
  <si>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</si>
  <si>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</si>
  <si>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</si>
  <si>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</si>
  <si>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</si>
  <si>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</si>
  <si>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</si>
  <si>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</si>
  <si>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</si>
  <si>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</si>
  <si>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</si>
  <si>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</si>
  <si>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</si>
  <si>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</si>
  <si>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</si>
  <si>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</si>
  <si>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</si>
  <si>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</si>
  <si>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</si>
  <si>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</si>
  <si>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</si>
  <si>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</si>
  <si>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</si>
  <si>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</si>
  <si>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</si>
  <si>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</si>
  <si>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</si>
  <si>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</si>
  <si>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</si>
  <si>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</si>
  <si>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</si>
  <si>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</si>
  <si>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</si>
  <si>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</si>
  <si>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</si>
  <si>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</si>
  <si>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</si>
  <si>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</si>
  <si>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</si>
  <si>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</si>
  <si>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</si>
  <si>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</si>
  <si>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</si>
  <si>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</si>
  <si>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</si>
  <si>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</si>
  <si>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</si>
  <si>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</si>
  <si>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</si>
  <si>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</si>
  <si>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</si>
  <si>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</si>
  <si>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</si>
  <si>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</si>
  <si>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</si>
  <si>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</si>
  <si>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</si>
  <si>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</si>
  <si>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</si>
  <si>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</si>
  <si>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</si>
  <si>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</si>
  <si>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</si>
  <si>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</si>
  <si>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</si>
  <si>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</si>
  <si>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</si>
  <si>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</si>
  <si>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</si>
  <si>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</si>
  <si>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</si>
  <si>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</si>
  <si>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</si>
  <si>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</si>
  <si>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</si>
  <si>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</si>
  <si>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</si>
  <si>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</si>
  <si>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</si>
  <si>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</si>
  <si>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</si>
  <si>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</si>
  <si>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</si>
  <si>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</si>
  <si>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</si>
  <si>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</si>
  <si>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</si>
  <si>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</si>
  <si>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</si>
  <si>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</si>
  <si>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</si>
  <si>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</si>
  <si>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</si>
  <si>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</si>
  <si>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</si>
  <si>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</si>
  <si>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</si>
  <si>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</si>
  <si>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</si>
  <si>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</si>
  <si>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</si>
  <si>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</si>
  <si>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</si>
  <si>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</si>
  <si>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</si>
  <si>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</si>
  <si>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</si>
  <si>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</si>
  <si>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</si>
  <si>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</si>
  <si>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</si>
  <si>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</si>
  <si>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</si>
  <si>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</si>
  <si>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</si>
  <si>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</si>
  <si>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</si>
  <si>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</si>
  <si>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</si>
  <si>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</si>
  <si>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</si>
  <si>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</si>
  <si>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</si>
  <si>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</si>
  <si>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</si>
  <si>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</si>
  <si>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</si>
  <si>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</si>
  <si>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</si>
  <si>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</si>
  <si>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</si>
  <si>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</si>
  <si>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</si>
  <si>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</si>
  <si>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</si>
  <si>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</si>
  <si>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</si>
  <si>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</si>
  <si>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</si>
  <si>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</si>
  <si>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</si>
  <si>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</si>
  <si>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</si>
  <si>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</si>
  <si>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</si>
  <si>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</si>
  <si>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</si>
  <si>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</si>
  <si>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</si>
  <si>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</si>
  <si>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</si>
  <si>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</si>
  <si>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</si>
  <si>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</si>
  <si>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</si>
  <si>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</si>
  <si>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</si>
  <si>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</si>
  <si>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</si>
  <si>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</si>
  <si>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</si>
  <si>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</si>
  <si>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</si>
  <si>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</si>
  <si>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</si>
  <si>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</si>
  <si>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</si>
  <si>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</si>
  <si>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</si>
  <si>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</si>
  <si>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</si>
  <si>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</si>
  <si>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</si>
  <si>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</si>
  <si>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</si>
  <si>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</si>
  <si>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</si>
  <si>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</si>
  <si>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</si>
  <si>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</si>
  <si>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</si>
  <si>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</si>
  <si>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</si>
  <si>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</si>
  <si>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</si>
  <si>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</si>
  <si>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</si>
  <si>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</si>
  <si>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</si>
  <si>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</si>
  <si>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</si>
  <si>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</si>
  <si>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</si>
  <si>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</si>
  <si>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</si>
  <si>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</si>
  <si>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</si>
  <si>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</si>
  <si>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</si>
  <si>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</si>
  <si>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</si>
  <si>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</si>
  <si>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</si>
  <si>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</si>
  <si>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</si>
  <si>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</si>
  <si>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</si>
  <si>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</si>
  <si>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</si>
  <si>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</si>
  <si>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</si>
  <si>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</si>
  <si>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</si>
  <si>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</si>
  <si>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</si>
  <si>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</si>
  <si>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</si>
  <si>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</si>
  <si>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</si>
  <si>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</si>
  <si>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</si>
  <si>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</si>
  <si>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</si>
  <si>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</si>
  <si>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</si>
  <si>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</si>
  <si>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</si>
  <si>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</si>
  <si>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</si>
  <si>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</si>
  <si>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</si>
  <si>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</si>
  <si>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</si>
  <si>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</si>
  <si>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</si>
  <si>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</si>
  <si>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</si>
  <si>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</si>
  <si>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</si>
  <si>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</si>
  <si>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</si>
  <si>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</si>
  <si>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</si>
  <si>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</si>
  <si>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</si>
  <si>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</si>
  <si>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</si>
  <si>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</si>
  <si>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</si>
  <si>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</si>
  <si>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</si>
  <si>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</si>
  <si>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</si>
  <si>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</si>
  <si>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</si>
  <si>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</si>
  <si>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</si>
  <si>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</si>
  <si>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</si>
  <si>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</si>
  <si>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</si>
  <si>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</si>
  <si>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</si>
  <si>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</si>
  <si>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</si>
  <si>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</si>
  <si>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</si>
  <si>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</si>
  <si>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</si>
  <si>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</si>
  <si>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</si>
  <si>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</si>
  <si>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</si>
  <si>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</si>
  <si>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</si>
  <si>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</si>
  <si>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</si>
  <si>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</si>
  <si>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</si>
  <si>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</si>
  <si>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</si>
  <si>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</si>
  <si>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</si>
  <si>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</si>
  <si>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</si>
  <si>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</si>
  <si>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</si>
  <si>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</si>
  <si>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</si>
  <si>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</si>
  <si>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</si>
  <si>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</si>
  <si>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</si>
  <si>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</si>
  <si>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</si>
  <si>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</si>
  <si>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</si>
  <si>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</si>
  <si>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</si>
  <si>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</si>
  <si>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</si>
  <si>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</si>
  <si>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</si>
  <si>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</si>
  <si>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</si>
  <si>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</si>
  <si>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</si>
  <si>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</si>
  <si>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</si>
  <si>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</si>
  <si>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</si>
  <si>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</si>
  <si>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</si>
  <si>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</si>
  <si>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</si>
  <si>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</si>
  <si>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</si>
  <si>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</si>
  <si>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</si>
  <si>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</si>
  <si>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</si>
  <si>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</si>
  <si>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</si>
  <si>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</si>
  <si>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</si>
  <si>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</si>
  <si>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</si>
  <si>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</si>
  <si>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</si>
  <si>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</si>
  <si>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</si>
  <si>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</si>
  <si>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</si>
  <si>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</si>
  <si>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</si>
  <si>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</si>
  <si>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</si>
  <si>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</si>
  <si>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</si>
  <si>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</si>
  <si>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</si>
  <si>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</si>
  <si>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</si>
  <si>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</si>
  <si>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</si>
  <si>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</si>
  <si>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</si>
  <si>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</si>
  <si>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</si>
  <si>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</si>
  <si>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</si>
  <si>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</si>
  <si>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</si>
  <si>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</si>
  <si>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</si>
  <si>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</si>
  <si>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</si>
  <si>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</si>
  <si>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</si>
  <si>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</si>
  <si>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</si>
  <si>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</si>
  <si>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</si>
  <si>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</si>
  <si>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</si>
  <si>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</si>
  <si>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</si>
  <si>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</si>
  <si>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</si>
  <si>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</si>
  <si>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</si>
  <si>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</si>
  <si>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</si>
  <si>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</si>
  <si>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</si>
  <si>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</si>
  <si>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</si>
  <si>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</si>
  <si>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</si>
  <si>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</si>
  <si>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</si>
  <si>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</si>
  <si>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</si>
  <si>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</si>
  <si>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</si>
  <si>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</si>
  <si>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</si>
  <si>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</si>
  <si>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</si>
  <si>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</si>
  <si>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</si>
  <si>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</si>
  <si>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</si>
  <si>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</si>
  <si>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</si>
  <si>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</si>
  <si>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</si>
  <si>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</si>
  <si>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</si>
  <si>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</si>
  <si>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</si>
  <si>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</si>
  <si>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</si>
  <si>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</si>
  <si>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</si>
  <si>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</si>
  <si>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</si>
  <si>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</si>
  <si>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</si>
  <si>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</si>
  <si>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</si>
  <si>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</si>
  <si>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</si>
  <si>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</si>
  <si>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</si>
  <si>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</si>
  <si>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</si>
  <si>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</si>
  <si>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</si>
  <si>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</si>
  <si>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</si>
  <si>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</si>
  <si>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</si>
  <si>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</si>
  <si>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</si>
  <si>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</si>
  <si>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</si>
  <si>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</si>
  <si>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</si>
  <si>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</si>
  <si>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</si>
  <si>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</si>
  <si>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</si>
  <si>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</si>
  <si>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</si>
  <si>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</si>
  <si>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</si>
  <si>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</si>
  <si>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</si>
  <si>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</si>
  <si>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</si>
  <si>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</si>
  <si>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</si>
  <si>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</si>
  <si>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</si>
  <si>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</si>
  <si>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</si>
  <si>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</si>
  <si>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</si>
  <si>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</si>
  <si>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</si>
  <si>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</si>
  <si>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</si>
  <si>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</si>
  <si>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</si>
  <si>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</si>
  <si>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</si>
  <si>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</si>
  <si>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</si>
  <si>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</si>
  <si>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</si>
  <si>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</si>
  <si>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</si>
  <si>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</si>
  <si>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</si>
  <si>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</si>
  <si>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</si>
  <si>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</si>
  <si>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</si>
  <si>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</si>
  <si>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</si>
  <si>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</si>
  <si>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</si>
  <si>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</si>
  <si>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</si>
  <si>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</si>
  <si>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</si>
  <si>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</si>
  <si>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</si>
  <si>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</si>
  <si>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</si>
  <si>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</si>
  <si>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</si>
  <si>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</si>
  <si>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</si>
  <si>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</si>
  <si>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</si>
  <si>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</si>
  <si>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</si>
  <si>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</si>
  <si>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</si>
  <si>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</si>
  <si>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</si>
  <si>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</si>
  <si>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</si>
  <si>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</si>
  <si>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</si>
  <si>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</si>
  <si>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</si>
  <si>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</si>
  <si>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</si>
  <si>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</si>
  <si>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</si>
  <si>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</si>
  <si>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</si>
  <si>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</si>
  <si>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</si>
  <si>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</si>
  <si>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</si>
  <si>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</si>
  <si>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</si>
  <si>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</si>
  <si>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</si>
  <si>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</si>
  <si>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</si>
  <si>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</si>
  <si>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</si>
  <si>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</si>
  <si>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</si>
  <si>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</si>
  <si>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</si>
  <si>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</si>
  <si>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</si>
  <si>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</si>
  <si>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</si>
  <si>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</si>
  <si>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</si>
  <si>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</si>
  <si>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</si>
  <si>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</si>
  <si>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</si>
  <si>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</si>
  <si>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</si>
  <si>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</si>
  <si>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</si>
  <si>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</si>
  <si>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</si>
  <si>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</si>
  <si>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</si>
  <si>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</si>
  <si>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</si>
  <si>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</si>
  <si>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</si>
  <si>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</si>
  <si>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</si>
  <si>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</si>
  <si>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</si>
  <si>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</si>
  <si>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</si>
  <si>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</si>
  <si>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</si>
  <si>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</si>
  <si>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</si>
  <si>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</si>
  <si>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</si>
  <si>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</si>
  <si>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</si>
  <si>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</si>
  <si>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</si>
  <si>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</si>
  <si>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</si>
  <si>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</si>
  <si>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</si>
  <si>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</si>
  <si>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</si>
  <si>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</si>
  <si>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</si>
  <si>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</si>
  <si>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</si>
  <si>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</si>
  <si>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</si>
  <si>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</si>
  <si>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</si>
  <si>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</si>
  <si>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</si>
  <si>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</si>
  <si>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</si>
  <si>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</si>
  <si>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</si>
  <si>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</si>
  <si>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</si>
  <si>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</si>
  <si>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</si>
  <si>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</si>
  <si>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</si>
  <si>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</si>
  <si>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</si>
  <si>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</si>
  <si>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</si>
  <si>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</si>
  <si>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</si>
  <si>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</si>
  <si>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</si>
  <si>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</si>
  <si>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</si>
  <si>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</si>
  <si>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</si>
  <si>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</si>
  <si>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</si>
  <si>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</si>
  <si>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</si>
  <si>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</si>
  <si>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</si>
  <si>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</si>
  <si>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</si>
  <si>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</si>
  <si>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</si>
  <si>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</si>
  <si>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</si>
  <si>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</si>
  <si>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</si>
  <si>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</si>
  <si>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</si>
  <si>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</si>
  <si>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</si>
  <si>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</si>
  <si>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</si>
  <si>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</si>
  <si>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</si>
  <si>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</si>
  <si>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</si>
  <si>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</si>
  <si>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</si>
  <si>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</si>
  <si>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</si>
  <si>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</si>
  <si>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</si>
  <si>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</si>
  <si>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</si>
  <si>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</si>
  <si>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</si>
  <si>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</si>
  <si>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</si>
  <si>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</si>
  <si>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</si>
  <si>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</si>
  <si>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</si>
  <si>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</si>
  <si>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</si>
  <si>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</si>
  <si>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</si>
  <si>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</si>
  <si>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</si>
  <si>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</si>
  <si>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</si>
  <si>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</si>
  <si>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</si>
  <si>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</si>
  <si>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</si>
  <si>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</si>
  <si>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</si>
  <si>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</si>
  <si>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</si>
  <si>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</si>
  <si>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</si>
  <si>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</si>
  <si>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</si>
  <si>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</si>
  <si>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</si>
  <si>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</si>
  <si>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</si>
  <si>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</si>
  <si>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</si>
  <si>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</si>
  <si>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</si>
  <si>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</si>
  <si>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</si>
  <si>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</si>
  <si>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</si>
  <si>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</si>
  <si>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</si>
  <si>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</si>
  <si>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</si>
  <si>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</si>
  <si>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</si>
  <si>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</si>
  <si>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</si>
  <si>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</si>
  <si>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</si>
  <si>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</si>
  <si>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</si>
  <si>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</si>
  <si>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</si>
  <si>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</si>
  <si>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</si>
  <si>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</si>
  <si>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</si>
  <si>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</si>
  <si>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</si>
  <si>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</si>
  <si>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</si>
  <si>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</si>
  <si>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</si>
  <si>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</si>
  <si>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</si>
  <si>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</si>
  <si>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</si>
  <si>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</si>
  <si>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</si>
  <si>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</si>
  <si>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</si>
  <si>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</si>
  <si>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</si>
  <si>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</si>
  <si>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</si>
  <si>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</si>
  <si>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</si>
  <si>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</si>
  <si>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</si>
  <si>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</si>
  <si>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</si>
  <si>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</si>
  <si>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</si>
  <si>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</si>
  <si>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</si>
  <si>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</si>
  <si>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</si>
  <si>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</si>
  <si>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</si>
  <si>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</si>
  <si>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</si>
  <si>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</si>
  <si>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</si>
  <si>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</si>
  <si>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</si>
  <si>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</si>
  <si>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</si>
  <si>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</si>
  <si>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</si>
  <si>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</si>
  <si>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</si>
  <si>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</si>
  <si>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</si>
  <si>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</si>
  <si>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</si>
  <si>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</si>
  <si>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</si>
  <si>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</si>
  <si>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</si>
  <si>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</si>
  <si>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</si>
  <si>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</si>
  <si>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</si>
  <si>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</si>
  <si>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</si>
  <si>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</si>
  <si>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</si>
  <si>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</si>
  <si>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</si>
  <si>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</si>
  <si>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</si>
  <si>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</si>
  <si>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</si>
  <si>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</si>
  <si>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</si>
  <si>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</si>
  <si>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</si>
  <si>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</si>
  <si>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</si>
  <si>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</si>
  <si>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</si>
  <si>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</si>
  <si>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</si>
  <si>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</si>
  <si>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</si>
  <si>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</si>
  <si>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</si>
  <si>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</si>
  <si>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</si>
  <si>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</si>
  <si>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</si>
  <si>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</si>
  <si>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</si>
  <si>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</si>
  <si>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</si>
  <si>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</si>
  <si>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</si>
  <si>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</si>
  <si>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</si>
  <si>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</si>
  <si>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</si>
  <si>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</si>
  <si>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</si>
  <si>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</si>
  <si>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</si>
  <si>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</si>
  <si>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</si>
  <si>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</si>
  <si>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</si>
  <si>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</si>
  <si>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</si>
  <si>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</si>
  <si>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</si>
  <si>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</si>
  <si>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</si>
  <si>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</si>
  <si>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</si>
  <si>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</si>
  <si>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</si>
  <si>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</si>
  <si>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</si>
  <si>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</si>
  <si>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</si>
  <si>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</si>
  <si>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</si>
  <si>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</si>
  <si>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</si>
  <si>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</si>
  <si>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</si>
  <si>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</si>
  <si>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</si>
  <si>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</si>
  <si>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</si>
  <si>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</si>
  <si>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</si>
  <si>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</si>
  <si>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</si>
  <si>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</si>
  <si>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</si>
  <si>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</si>
  <si>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</si>
  <si>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</si>
  <si>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</si>
  <si>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</si>
  <si>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</si>
  <si>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</si>
  <si>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</si>
  <si>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</si>
  <si>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</si>
  <si>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</si>
  <si>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</si>
  <si>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</si>
  <si>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</si>
  <si>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</si>
  <si>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</si>
  <si>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</si>
  <si>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</si>
  <si>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</si>
  <si>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</si>
  <si>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</si>
  <si>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</si>
  <si>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</si>
  <si>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</si>
  <si>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</si>
  <si>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</si>
  <si>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</si>
  <si>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</si>
  <si>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</si>
  <si>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</si>
  <si>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</si>
  <si>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</si>
  <si>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</si>
  <si>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</si>
  <si>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</si>
  <si>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</si>
  <si>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</si>
  <si>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</si>
  <si>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</si>
  <si>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</si>
  <si>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</si>
  <si>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</si>
  <si>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</si>
  <si>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</si>
  <si>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</si>
  <si>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</si>
  <si>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</si>
  <si>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</si>
  <si>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</si>
  <si>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</si>
  <si>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</si>
  <si>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</si>
  <si>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</si>
  <si>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</si>
  <si>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</si>
  <si>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</si>
  <si>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</si>
  <si>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</si>
  <si>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</si>
  <si>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</si>
  <si>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</si>
  <si>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</si>
  <si>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</si>
  <si>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</si>
  <si>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</si>
  <si>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</si>
  <si>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</si>
  <si>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</si>
  <si>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</si>
  <si>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</si>
  <si>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</si>
  <si>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</si>
  <si>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</si>
  <si>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</si>
  <si>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</si>
  <si>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</si>
  <si>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</si>
  <si>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</si>
  <si>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</si>
  <si>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</si>
  <si>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</si>
  <si>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</si>
  <si>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</si>
  <si>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</si>
  <si>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</si>
  <si>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</si>
  <si>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</si>
  <si>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</si>
  <si>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</si>
  <si>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</si>
  <si>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</si>
  <si>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</si>
  <si>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</si>
  <si>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</si>
  <si>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</si>
  <si>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</si>
  <si>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</si>
  <si>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</si>
  <si>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</si>
  <si>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</si>
  <si>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</si>
  <si>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</si>
  <si>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</si>
  <si>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</si>
  <si>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</si>
  <si>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</si>
  <si>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</si>
  <si>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</si>
  <si>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</si>
  <si>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</si>
  <si>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</si>
  <si>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</si>
  <si>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</si>
  <si>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</si>
  <si>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</si>
  <si>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</si>
  <si>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</si>
  <si>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</si>
  <si>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</si>
  <si>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</si>
  <si>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</si>
  <si>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</si>
  <si>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</si>
  <si>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</si>
  <si>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</si>
  <si>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</si>
  <si>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</si>
  <si>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</si>
  <si>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</si>
  <si>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</si>
  <si>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</si>
  <si>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</si>
  <si>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</si>
  <si>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</si>
  <si>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</si>
  <si>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</si>
  <si>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</si>
  <si>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</si>
  <si>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</si>
  <si>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</si>
  <si>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</si>
  <si>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</si>
  <si>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</si>
  <si>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</si>
  <si>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</si>
  <si>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</si>
  <si>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</si>
  <si>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</si>
  <si>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</si>
  <si>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</si>
  <si>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</si>
  <si>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</si>
  <si>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</si>
  <si>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</si>
  <si>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</si>
  <si>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</si>
  <si>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</si>
  <si>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</si>
  <si>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</si>
  <si>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</si>
  <si>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</si>
  <si>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</si>
  <si>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</si>
  <si>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</si>
  <si>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</si>
  <si>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</si>
  <si>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</si>
  <si>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</si>
  <si>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</si>
  <si>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</si>
  <si>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</si>
  <si>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</si>
  <si>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</si>
  <si>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</si>
  <si>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</si>
  <si>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</si>
  <si>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</si>
  <si>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</si>
  <si>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</si>
  <si>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</si>
  <si>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</si>
  <si>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</si>
  <si>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</si>
  <si>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</si>
  <si>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</si>
  <si>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</si>
  <si>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</si>
  <si>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</si>
  <si>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</si>
  <si>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</si>
  <si>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</si>
  <si>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</si>
  <si>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</si>
  <si>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</si>
  <si>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</si>
  <si>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</si>
  <si>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</si>
  <si>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</si>
  <si>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</si>
  <si>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</si>
  <si>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</si>
  <si>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</si>
  <si>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</si>
  <si>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</si>
  <si>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</si>
  <si>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</si>
  <si>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</si>
  <si>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</si>
  <si>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</si>
  <si>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</si>
  <si>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</si>
  <si>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</si>
  <si>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</si>
  <si>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</si>
  <si>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</si>
  <si>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</si>
  <si>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</si>
  <si>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</si>
  <si>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</si>
  <si>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</si>
  <si>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</si>
  <si>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</si>
  <si>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</si>
  <si>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</si>
  <si>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</si>
  <si>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</si>
  <si>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</si>
  <si>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</si>
  <si>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</si>
  <si>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</si>
  <si>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</si>
  <si>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</si>
  <si>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</si>
  <si>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</si>
  <si>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</si>
  <si>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</si>
  <si>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</si>
  <si>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</si>
  <si>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</si>
  <si>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</si>
  <si>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</si>
  <si>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</si>
  <si>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</si>
  <si>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</si>
  <si>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</si>
  <si>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</si>
  <si>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</si>
  <si>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</si>
  <si>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</si>
  <si>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</si>
  <si>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</si>
  <si>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</si>
  <si>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</si>
  <si>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</si>
  <si>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</si>
  <si>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</si>
  <si>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</si>
  <si>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</si>
  <si>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</si>
  <si>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</si>
  <si>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</si>
  <si>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</si>
  <si>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</si>
  <si>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</si>
  <si>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</si>
  <si>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</si>
  <si>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</si>
  <si>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</si>
  <si>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</si>
  <si>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</si>
  <si>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</si>
  <si>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</si>
  <si>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</si>
  <si>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</si>
  <si>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</si>
  <si>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</si>
  <si>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</si>
  <si>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</si>
  <si>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</si>
  <si>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</si>
  <si>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</si>
  <si>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</si>
  <si>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</si>
  <si>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</si>
  <si>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</si>
  <si>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</si>
  <si>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</si>
  <si>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</si>
  <si>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</si>
  <si>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</si>
  <si>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</si>
  <si>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</si>
  <si>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</si>
  <si>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</si>
  <si>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</si>
  <si>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</si>
  <si>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</si>
  <si>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</si>
  <si>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</si>
  <si>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</si>
  <si>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</si>
  <si>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</si>
  <si>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</si>
  <si>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</si>
  <si>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</si>
  <si>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</si>
  <si>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</si>
  <si>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</si>
  <si>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</si>
  <si>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</si>
  <si>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</si>
  <si>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</si>
  <si>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</si>
  <si>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</si>
  <si>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</si>
  <si>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</si>
  <si>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</si>
  <si>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</si>
  <si>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</si>
  <si>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</si>
  <si>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</si>
  <si>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</si>
  <si>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</si>
  <si>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</si>
  <si>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</si>
  <si>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</si>
  <si>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</si>
  <si>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</si>
  <si>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</si>
  <si>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</si>
  <si>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</si>
  <si>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</si>
  <si>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</si>
  <si>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</si>
  <si>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</si>
  <si>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</si>
  <si>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</si>
  <si>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</si>
  <si>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</si>
  <si>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</si>
  <si>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</si>
  <si>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</si>
  <si>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</si>
  <si>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</si>
  <si>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</si>
  <si>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</si>
  <si>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</si>
  <si>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</si>
  <si>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</si>
  <si>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</si>
  <si>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</si>
  <si>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</si>
  <si>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</si>
  <si>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</si>
  <si>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</si>
  <si>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</si>
  <si>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</si>
  <si>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</si>
  <si>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</si>
  <si>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</si>
  <si>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</si>
  <si>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</si>
  <si>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</si>
  <si>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</si>
  <si>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</si>
  <si>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</si>
  <si>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</si>
  <si>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</si>
  <si>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</si>
  <si>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</si>
  <si>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</si>
  <si>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</si>
  <si>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</si>
  <si>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</si>
  <si>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</si>
  <si>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</si>
  <si>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</si>
  <si>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</si>
  <si>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</si>
  <si>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</si>
  <si>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</si>
  <si>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</si>
  <si>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</si>
  <si>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</si>
  <si>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</si>
  <si>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</si>
  <si>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</si>
  <si>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</si>
  <si>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</si>
  <si>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</si>
  <si>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</si>
  <si>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</si>
  <si>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</si>
  <si>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</si>
  <si>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</si>
  <si>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</si>
  <si>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</si>
  <si>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</si>
  <si>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</si>
  <si>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</si>
  <si>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</si>
  <si>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</si>
  <si>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</si>
  <si>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</si>
  <si>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</si>
  <si>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</si>
  <si>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</si>
  <si>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</si>
  <si>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</si>
  <si>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</si>
  <si>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</si>
  <si>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</si>
  <si>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</si>
  <si>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</si>
  <si>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</si>
  <si>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</si>
  <si>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</si>
  <si>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</si>
  <si>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</si>
  <si>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</si>
  <si>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</si>
  <si>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</si>
  <si>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</si>
  <si>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</si>
  <si>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</si>
  <si>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</si>
  <si>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</si>
  <si>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</si>
  <si>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</si>
  <si>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</si>
  <si>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</si>
  <si>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</si>
  <si>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</si>
  <si>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</si>
  <si>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</si>
  <si>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</si>
  <si>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</si>
  <si>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</si>
  <si>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</si>
  <si>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</si>
  <si>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</si>
  <si>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</si>
  <si>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</si>
  <si>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</si>
  <si>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</si>
  <si>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</si>
  <si>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</si>
  <si>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</si>
  <si>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</si>
  <si>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</si>
  <si>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</si>
  <si>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</si>
  <si>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</si>
  <si>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</si>
  <si>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</si>
  <si>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</si>
  <si>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</si>
  <si>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</si>
  <si>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</si>
  <si>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</si>
  <si>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</si>
  <si>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</si>
  <si>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</si>
  <si>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</si>
  <si>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</si>
  <si>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</si>
  <si>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</si>
  <si>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</si>
  <si>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</si>
  <si>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</si>
  <si>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</si>
  <si>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</si>
  <si>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</si>
  <si>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</si>
  <si>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</si>
  <si>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</si>
  <si>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</si>
  <si>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</si>
  <si>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</si>
  <si>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</si>
  <si>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</si>
  <si>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</si>
  <si>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</si>
  <si>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</si>
  <si>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</si>
  <si>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</si>
  <si>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</si>
  <si>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</si>
  <si>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</si>
  <si>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</si>
  <si>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</si>
  <si>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</si>
  <si>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</si>
  <si>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</si>
  <si>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</si>
  <si>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</si>
  <si>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</si>
  <si>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</si>
  <si>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</si>
  <si>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</si>
  <si>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</si>
  <si>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</si>
  <si>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</si>
  <si>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</si>
  <si>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</si>
  <si>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</si>
  <si>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</si>
  <si>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</si>
  <si>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</si>
  <si>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</si>
  <si>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</si>
  <si>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</si>
  <si>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</si>
  <si>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</si>
  <si>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</si>
  <si>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</si>
  <si>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</si>
  <si>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</si>
  <si>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</si>
  <si>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</si>
  <si>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</si>
  <si>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</si>
  <si>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</si>
  <si>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</si>
  <si>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</si>
  <si>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</si>
  <si>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</si>
  <si>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</si>
  <si>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</si>
  <si>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</si>
  <si>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</si>
  <si>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</si>
  <si>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</si>
  <si>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</si>
  <si>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</si>
  <si>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</si>
  <si>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</si>
  <si>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</si>
  <si>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</si>
  <si>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</si>
  <si>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</si>
  <si>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</si>
  <si>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</si>
  <si>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</si>
  <si>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</si>
  <si>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</si>
  <si>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</si>
  <si>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</si>
  <si>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</si>
  <si>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</si>
  <si>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</si>
  <si>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</si>
  <si>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</si>
  <si>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</si>
  <si>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</si>
  <si>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</si>
  <si>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</si>
  <si>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</si>
  <si>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</si>
  <si>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</si>
  <si>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</si>
  <si>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</si>
  <si>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</si>
  <si>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</si>
  <si>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</si>
  <si>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</si>
  <si>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</si>
  <si>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</si>
  <si>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</si>
  <si>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</si>
  <si>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</si>
  <si>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</si>
  <si>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</si>
  <si>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</si>
  <si>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</si>
  <si>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</si>
  <si>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</si>
  <si>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</si>
  <si>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</si>
  <si>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</si>
  <si>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</si>
  <si>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</si>
  <si>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</si>
  <si>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</si>
  <si>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</si>
  <si>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</si>
  <si>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</si>
  <si>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</si>
  <si>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</si>
  <si>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</si>
  <si>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</si>
  <si>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</si>
  <si>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</si>
  <si>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</si>
  <si>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</si>
  <si>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</si>
  <si>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</si>
  <si>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</si>
  <si>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</si>
  <si>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</si>
  <si>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</si>
  <si>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</si>
  <si>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</si>
  <si>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</si>
  <si>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</si>
  <si>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</si>
  <si>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</si>
  <si>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</si>
  <si>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</si>
  <si>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</si>
  <si>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</si>
  <si>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</si>
  <si>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</si>
  <si>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</si>
  <si>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</si>
  <si>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</si>
  <si>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</si>
  <si>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</si>
  <si>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</si>
  <si>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</si>
  <si>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</si>
  <si>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</si>
  <si>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</si>
  <si>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</si>
  <si>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</si>
  <si>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</si>
  <si>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</si>
  <si>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</si>
  <si>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</si>
  <si>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</si>
  <si>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</si>
  <si>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</si>
  <si>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</si>
  <si>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</si>
  <si>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</si>
  <si>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</si>
  <si>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</si>
  <si>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</si>
  <si>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</si>
  <si>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</si>
  <si>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</si>
  <si>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</si>
  <si>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</si>
  <si>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</si>
  <si>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</si>
  <si>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</si>
  <si>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</si>
  <si>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</si>
  <si>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</si>
  <si>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</si>
  <si>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</si>
  <si>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</si>
  <si>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</si>
  <si>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</si>
  <si>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</si>
  <si>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</si>
  <si>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</si>
  <si>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</si>
  <si>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</si>
  <si>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</si>
  <si>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</si>
  <si>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</si>
  <si>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</si>
  <si>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</si>
  <si>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</si>
  <si>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</si>
  <si>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</si>
  <si>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</si>
  <si>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</si>
  <si>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</si>
  <si>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</si>
  <si>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</si>
  <si>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</si>
  <si>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</si>
  <si>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</si>
  <si>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</si>
  <si>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</si>
  <si>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</si>
  <si>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</si>
  <si>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</si>
  <si>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</si>
  <si>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</si>
  <si>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</si>
  <si>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</si>
  <si>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</si>
  <si>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</si>
  <si>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</si>
  <si>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</si>
  <si>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</si>
  <si>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</si>
  <si>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</si>
  <si>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</si>
  <si>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</si>
  <si>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</si>
  <si>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</si>
  <si>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</si>
  <si>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</si>
  <si>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</si>
  <si>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</si>
  <si>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</si>
  <si>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</si>
  <si>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</si>
  <si>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</si>
  <si>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</si>
  <si>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</si>
  <si>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</si>
  <si>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</si>
  <si>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</si>
  <si>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</si>
  <si>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</si>
  <si>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</si>
  <si>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</si>
  <si>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</si>
  <si>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</si>
  <si>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</si>
  <si>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</si>
  <si>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</si>
  <si>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</si>
  <si>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</si>
  <si>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</si>
  <si>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</si>
  <si>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</si>
  <si>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</si>
  <si>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</si>
  <si>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</si>
  <si>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</si>
  <si>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</si>
  <si>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</si>
  <si>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</si>
  <si>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</si>
  <si>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</si>
  <si>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</si>
  <si>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</si>
  <si>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</si>
  <si>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</si>
  <si>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</si>
  <si>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</si>
  <si>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</si>
  <si>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</si>
  <si>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</si>
  <si>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</si>
  <si>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</si>
  <si>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</si>
  <si>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</si>
  <si>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</si>
  <si>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</si>
  <si>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</si>
  <si>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</si>
  <si>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</si>
  <si>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</si>
  <si>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</si>
  <si>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</si>
  <si>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</si>
  <si>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</si>
  <si>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</si>
  <si>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</si>
  <si>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</si>
  <si>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</si>
  <si>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</si>
  <si>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</si>
  <si>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</si>
  <si>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</si>
  <si>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</si>
  <si>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</si>
  <si>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</si>
  <si>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</si>
  <si>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</si>
  <si>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</si>
  <si>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</si>
  <si>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</si>
  <si>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</si>
  <si>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</si>
  <si>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</si>
  <si>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</si>
  <si>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</si>
  <si>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</si>
  <si>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</si>
  <si>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</si>
  <si>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</si>
  <si>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</si>
  <si>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</si>
  <si>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</si>
  <si>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</si>
  <si>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</si>
  <si>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</si>
  <si>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</si>
  <si>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</si>
  <si>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</si>
  <si>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</si>
  <si>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</si>
  <si>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</si>
  <si>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</si>
  <si>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</si>
  <si>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</si>
  <si>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</si>
  <si>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</si>
  <si>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</si>
  <si>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</si>
  <si>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</si>
  <si>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</si>
  <si>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</si>
  <si>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</si>
  <si>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</si>
  <si>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</si>
  <si>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</si>
  <si>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</si>
  <si>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</si>
  <si>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</si>
  <si>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</si>
  <si>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</si>
  <si>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</si>
  <si>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</si>
  <si>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</si>
  <si>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</si>
  <si>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</si>
  <si>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</si>
  <si>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</si>
  <si>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</si>
  <si>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</si>
  <si>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</si>
  <si>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</si>
  <si>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</si>
  <si>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</si>
  <si>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</si>
  <si>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</si>
  <si>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</si>
  <si>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</si>
  <si>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</si>
  <si>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</si>
  <si>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</si>
  <si>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</si>
  <si>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</si>
  <si>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</si>
  <si>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</si>
  <si>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</si>
  <si>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</si>
  <si>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</si>
  <si>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</si>
  <si>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</si>
  <si>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</si>
  <si>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</si>
  <si>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</si>
  <si>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</si>
  <si>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</si>
  <si>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</si>
  <si>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</si>
  <si>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</si>
  <si>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</si>
  <si>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</si>
  <si>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</si>
  <si>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</si>
  <si>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</si>
  <si>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</si>
  <si>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</si>
  <si>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</si>
  <si>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</si>
  <si>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</si>
  <si>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</si>
  <si>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</si>
  <si>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</si>
  <si>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</si>
  <si>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</si>
  <si>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</si>
  <si>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</si>
  <si>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</si>
  <si>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</si>
  <si>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</si>
  <si>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</si>
  <si>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</si>
  <si>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</si>
  <si>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</si>
  <si>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</si>
  <si>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</si>
  <si>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</si>
  <si>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</si>
  <si>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</si>
  <si>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</si>
  <si>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</si>
  <si>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</si>
  <si>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</si>
  <si>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</si>
  <si>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</si>
  <si>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</si>
  <si>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</si>
  <si>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</si>
  <si>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</si>
  <si>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</si>
  <si>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</si>
  <si>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</si>
  <si>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</si>
  <si>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</si>
  <si>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</si>
  <si>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</si>
  <si>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</si>
  <si>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</si>
  <si>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</si>
  <si>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</si>
  <si>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</si>
  <si>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</si>
  <si>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</si>
  <si>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</si>
  <si>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</si>
  <si>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</si>
  <si>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</si>
  <si>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</si>
  <si>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</si>
  <si>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</si>
  <si>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</si>
  <si>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</si>
  <si>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</si>
  <si>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</si>
  <si>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</si>
  <si>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</si>
  <si>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</si>
  <si>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</si>
  <si>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</si>
  <si>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</si>
  <si>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</si>
  <si>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</si>
  <si>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</si>
  <si>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</si>
  <si>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</si>
  <si>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</si>
  <si>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</si>
  <si>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</si>
  <si>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</si>
  <si>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</si>
  <si>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</si>
  <si>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</si>
  <si>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</si>
  <si>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</si>
  <si>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</si>
  <si>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</si>
  <si>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</si>
  <si>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</si>
  <si>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</si>
  <si>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</si>
  <si>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</si>
  <si>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</si>
  <si>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</si>
  <si>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</si>
  <si>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</si>
  <si>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</si>
  <si>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</si>
  <si>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</si>
  <si>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</si>
  <si>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</si>
  <si>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</si>
  <si>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</si>
  <si>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</si>
  <si>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</si>
  <si>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</si>
  <si>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</si>
  <si>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</si>
  <si>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</si>
  <si>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</si>
  <si>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</si>
  <si>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</si>
  <si>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</si>
  <si>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</si>
  <si>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</si>
  <si>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</si>
  <si>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</si>
  <si>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</si>
  <si>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</si>
  <si>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</si>
  <si>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</si>
  <si>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</si>
  <si>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</si>
  <si>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</si>
  <si>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</si>
  <si>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</si>
  <si>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</si>
  <si>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</si>
  <si>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</si>
  <si>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</si>
  <si>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</si>
  <si>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</si>
  <si>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</si>
  <si>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</si>
  <si>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</si>
  <si>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</si>
  <si>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</si>
  <si>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</si>
  <si>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</si>
  <si>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</si>
  <si>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</si>
  <si>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</si>
  <si>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</si>
  <si>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</si>
  <si>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</si>
  <si>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</si>
  <si>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</si>
  <si>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</si>
  <si>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</si>
  <si>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</si>
  <si>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</si>
  <si>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</si>
  <si>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</si>
  <si>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</si>
  <si>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</si>
  <si>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</si>
  <si>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</si>
  <si>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</si>
  <si>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</si>
  <si>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</si>
  <si>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</si>
  <si>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</si>
  <si>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</si>
  <si>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</si>
  <si>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</si>
  <si>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</si>
  <si>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</si>
  <si>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</si>
  <si>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</si>
  <si>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</si>
  <si>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</si>
  <si>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</si>
  <si>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</si>
  <si>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</si>
  <si>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</si>
  <si>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</si>
  <si>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</si>
  <si>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</si>
  <si>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</si>
  <si>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</si>
  <si>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</si>
  <si>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</si>
  <si>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</si>
  <si>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</si>
  <si>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</si>
  <si>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</si>
  <si>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</si>
  <si>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</si>
  <si>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</si>
  <si>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</si>
  <si>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</si>
  <si>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</si>
  <si>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</si>
  <si>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</si>
  <si>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</si>
  <si>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</si>
  <si>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</si>
  <si>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</si>
  <si>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</si>
  <si>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</si>
  <si>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</si>
  <si>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</si>
  <si>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</si>
  <si>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</si>
  <si>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</si>
  <si>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</si>
  <si>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</si>
  <si>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</si>
  <si>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</si>
  <si>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</si>
  <si>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</si>
  <si>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</si>
  <si>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</si>
  <si>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</si>
  <si>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</si>
  <si>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</si>
  <si>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</si>
  <si>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</si>
  <si>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</si>
  <si>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</si>
  <si>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</si>
  <si>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</si>
  <si>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</si>
  <si>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</si>
  <si>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</si>
  <si>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</si>
  <si>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</si>
  <si>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</si>
  <si>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</si>
  <si>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</si>
  <si>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</si>
  <si>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</si>
  <si>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</si>
  <si>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</si>
  <si>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</si>
  <si>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</si>
  <si>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</si>
  <si>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</si>
  <si>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</si>
  <si>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</si>
  <si>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</si>
  <si>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</si>
  <si>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</si>
  <si>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</si>
  <si>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</si>
  <si>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</si>
  <si>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</si>
  <si>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</si>
  <si>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</si>
  <si>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</si>
  <si>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</si>
  <si>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</si>
  <si>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</si>
  <si>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</si>
  <si>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</si>
  <si>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</si>
  <si>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</si>
  <si>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</si>
  <si>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</si>
  <si>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</si>
  <si>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</si>
  <si>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</si>
  <si>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</si>
  <si>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</si>
  <si>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</si>
  <si>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</si>
  <si>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</si>
  <si>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</si>
  <si>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</si>
  <si>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</si>
  <si>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</si>
  <si>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</si>
  <si>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</si>
  <si>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</si>
  <si>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</si>
  <si>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</si>
  <si>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</si>
  <si>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</si>
  <si>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</si>
  <si>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</si>
  <si>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</si>
  <si>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</si>
  <si>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</si>
  <si>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</si>
  <si>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</si>
  <si>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</si>
  <si>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</si>
  <si>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</si>
  <si>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</si>
  <si>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</si>
  <si>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</si>
  <si>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</si>
  <si>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</si>
  <si>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</si>
  <si>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</si>
  <si>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</si>
  <si>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</si>
  <si>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</si>
  <si>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</si>
  <si>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</si>
  <si>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</si>
  <si>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</si>
  <si>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</si>
  <si>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</si>
  <si>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</si>
  <si>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</si>
  <si>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</si>
  <si>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</si>
  <si>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</si>
  <si>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</si>
  <si>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</si>
  <si>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</si>
  <si>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</si>
  <si>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</si>
  <si>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</si>
  <si>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</si>
  <si>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</si>
  <si>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</si>
  <si>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</si>
  <si>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</si>
  <si>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</si>
  <si>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</si>
  <si>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</si>
  <si>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</si>
  <si>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</si>
  <si>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</si>
  <si>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</si>
  <si>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</si>
  <si>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</si>
  <si>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</si>
  <si>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</si>
  <si>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</si>
  <si>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</si>
  <si>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</si>
  <si>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</si>
  <si>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</si>
  <si>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</si>
  <si>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</si>
  <si>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</si>
  <si>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</si>
  <si>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</si>
  <si>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</si>
  <si>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</si>
  <si>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</si>
  <si>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</si>
  <si>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</si>
  <si>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</si>
  <si>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</si>
  <si>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</si>
  <si>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</si>
  <si>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</si>
  <si>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</si>
  <si>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</si>
  <si>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</si>
  <si>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</si>
  <si>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</si>
  <si>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</si>
  <si>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</si>
  <si>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</si>
  <si>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</si>
  <si>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</si>
  <si>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</si>
  <si>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</si>
  <si>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</si>
  <si>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</si>
  <si>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</si>
  <si>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</si>
  <si>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</si>
  <si>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</si>
  <si>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</si>
  <si>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</si>
  <si>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</si>
  <si>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</si>
  <si>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</si>
  <si>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</si>
  <si>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</si>
  <si>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</si>
  <si>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</si>
  <si>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</si>
  <si>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</si>
  <si>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</si>
  <si>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</si>
  <si>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</si>
  <si>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</si>
  <si>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</si>
  <si>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</si>
  <si>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</si>
  <si>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</si>
  <si>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</si>
  <si>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</si>
  <si>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</si>
  <si>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</si>
  <si>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</si>
  <si>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</si>
  <si>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</si>
  <si>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</si>
  <si>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</si>
  <si>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</si>
  <si>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</si>
  <si>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</si>
  <si>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</si>
  <si>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</si>
  <si>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</si>
  <si>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</si>
  <si>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</si>
  <si>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</si>
  <si>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</si>
  <si>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</si>
  <si>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</si>
  <si>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</si>
  <si>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</si>
  <si>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</si>
  <si>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</si>
  <si>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</si>
  <si>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</si>
  <si>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</si>
  <si>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</si>
  <si>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</si>
  <si>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</si>
  <si>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</si>
  <si>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</si>
  <si>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</si>
  <si>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</si>
  <si>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</si>
  <si>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</si>
  <si>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</si>
  <si>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</si>
  <si>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</si>
  <si>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</si>
  <si>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</si>
  <si>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</si>
  <si>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</si>
  <si>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</si>
  <si>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</si>
  <si>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</si>
  <si>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</si>
  <si>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</si>
  <si>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</si>
  <si>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</si>
  <si>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</si>
  <si>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</si>
  <si>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</si>
  <si>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</si>
  <si>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</si>
  <si>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</si>
  <si>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</si>
  <si>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</si>
  <si>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</si>
  <si>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</si>
  <si>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</si>
  <si>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</si>
  <si>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</si>
  <si>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</si>
  <si>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</si>
  <si>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</si>
  <si>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</si>
  <si>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</si>
  <si>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</si>
  <si>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</si>
  <si>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</si>
  <si>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</si>
  <si>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</si>
  <si>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</si>
  <si>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</si>
  <si>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</si>
  <si>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</si>
  <si>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</si>
  <si>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</si>
  <si>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</si>
  <si>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</si>
  <si>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</si>
  <si>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</si>
  <si>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</si>
  <si>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</si>
  <si>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</si>
  <si>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</si>
  <si>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</si>
  <si>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</si>
  <si>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</si>
  <si>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</si>
  <si>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</si>
  <si>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</si>
  <si>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</si>
  <si>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</si>
  <si>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</si>
  <si>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</si>
  <si>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</si>
  <si>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</si>
  <si>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</si>
  <si>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</si>
  <si>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</si>
  <si>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</si>
  <si>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</si>
  <si>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</si>
  <si>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</si>
  <si>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</si>
  <si>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</si>
  <si>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</si>
  <si>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</si>
  <si>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</si>
  <si>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</si>
  <si>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</si>
  <si>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</si>
  <si>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</si>
  <si>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</si>
  <si>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</si>
  <si>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</si>
  <si>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</si>
  <si>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</si>
  <si>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</si>
  <si>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</si>
  <si>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</si>
  <si>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</si>
  <si>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</si>
  <si>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</si>
  <si>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</si>
  <si>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</si>
  <si>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</si>
  <si>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</si>
  <si>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</si>
  <si>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</si>
  <si>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</si>
  <si>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</si>
  <si>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</si>
  <si>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</si>
  <si>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</si>
  <si>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</si>
  <si>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</si>
  <si>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</si>
  <si>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</si>
  <si>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</si>
  <si>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</si>
  <si>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</si>
  <si>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</si>
  <si>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</si>
  <si>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</si>
  <si>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</si>
  <si>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</si>
  <si>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</si>
  <si>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</si>
  <si>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</si>
  <si>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</si>
  <si>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</si>
  <si>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</si>
  <si>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</si>
  <si>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</si>
  <si>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</si>
  <si>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</si>
  <si>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</si>
  <si>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</si>
  <si>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</si>
  <si>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</si>
  <si>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</si>
  <si>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</si>
  <si>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</si>
  <si>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</si>
  <si>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</si>
  <si>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</si>
  <si>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</si>
  <si>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</si>
  <si>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</si>
  <si>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</si>
  <si>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</si>
  <si>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</si>
  <si>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</si>
  <si>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</si>
  <si>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</si>
  <si>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</si>
  <si>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</si>
  <si>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</si>
  <si>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</si>
  <si>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</si>
  <si>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</si>
  <si>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</si>
  <si>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</si>
  <si>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</si>
  <si>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</si>
  <si>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</si>
  <si>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</si>
  <si>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</si>
  <si>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</si>
  <si>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</si>
  <si>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</si>
  <si>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</si>
  <si>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</si>
  <si>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</si>
  <si>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</si>
  <si>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</si>
  <si>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</si>
  <si>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</si>
  <si>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</si>
  <si>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</si>
  <si>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</si>
  <si>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</si>
  <si>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</si>
  <si>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</si>
  <si>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</si>
  <si>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</si>
  <si>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</si>
  <si>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</si>
  <si>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</si>
  <si>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</si>
  <si>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</si>
  <si>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</si>
  <si>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</si>
  <si>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</si>
  <si>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</si>
  <si>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</si>
  <si>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</si>
  <si>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</si>
  <si>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</si>
  <si>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</si>
  <si>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</si>
  <si>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</si>
  <si>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</si>
  <si>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</si>
  <si>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</si>
  <si>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</si>
  <si>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</si>
  <si>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</si>
  <si>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</si>
  <si>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</si>
  <si>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</si>
  <si>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</si>
  <si>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</si>
  <si>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</si>
  <si>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</si>
  <si>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</si>
  <si>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</si>
  <si>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</si>
  <si>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</si>
  <si>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</si>
  <si>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</si>
  <si>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</si>
  <si>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</si>
  <si>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</si>
  <si>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</si>
  <si>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</si>
  <si>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</si>
  <si>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</si>
  <si>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</si>
  <si>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</si>
  <si>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</si>
  <si>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</si>
  <si>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</si>
  <si>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</si>
  <si>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</si>
  <si>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</si>
  <si>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</si>
  <si>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</si>
  <si>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</si>
  <si>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</si>
  <si>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</si>
  <si>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</si>
  <si>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</si>
  <si>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</si>
  <si>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</si>
  <si>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</si>
  <si>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</si>
  <si>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</si>
  <si>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</si>
  <si>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</si>
  <si>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</si>
  <si>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</si>
  <si>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</si>
  <si>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</si>
  <si>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</si>
  <si>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</si>
  <si>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</si>
  <si>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</si>
  <si>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</si>
  <si>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</si>
  <si>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</si>
  <si>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</si>
  <si>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</si>
  <si>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</si>
  <si>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</si>
  <si>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</si>
  <si>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</si>
  <si>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</si>
  <si>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</si>
  <si>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</si>
  <si>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</si>
  <si>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</si>
  <si>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</si>
  <si>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</si>
  <si>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</si>
  <si>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</si>
  <si>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</si>
  <si>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</si>
  <si>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</si>
  <si>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</si>
  <si>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</si>
  <si>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</si>
  <si>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</si>
  <si>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</si>
  <si>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</si>
  <si>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</si>
  <si>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</si>
  <si>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</si>
  <si>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</si>
  <si>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</si>
  <si>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</si>
  <si>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</si>
  <si>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</si>
  <si>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</si>
  <si>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</si>
  <si>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</si>
  <si>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</si>
  <si>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</si>
  <si>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</si>
  <si>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</si>
  <si>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</si>
  <si>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</si>
  <si>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</si>
  <si>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</si>
  <si>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</si>
  <si>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</si>
  <si>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</si>
  <si>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</si>
  <si>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</si>
  <si>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</si>
  <si>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</si>
  <si>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</si>
  <si>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</si>
  <si>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</si>
  <si>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</si>
  <si>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</si>
  <si>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</si>
  <si>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</si>
  <si>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</si>
  <si>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</si>
  <si>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</si>
  <si>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</si>
  <si>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</si>
  <si>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</si>
  <si>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</si>
  <si>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</si>
  <si>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</si>
  <si>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</si>
  <si>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</si>
  <si>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</si>
  <si>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</si>
  <si>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</si>
  <si>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</si>
  <si>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</si>
  <si>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</si>
  <si>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</si>
  <si>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</si>
  <si>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</si>
  <si>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</si>
  <si>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</si>
  <si>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</si>
  <si>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</si>
  <si>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</si>
  <si>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</si>
  <si>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</si>
  <si>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</si>
  <si>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</si>
  <si>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</si>
  <si>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</si>
  <si>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</si>
  <si>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</si>
  <si>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</si>
  <si>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</si>
  <si>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</si>
  <si>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</si>
  <si>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</si>
  <si>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</si>
  <si>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</si>
  <si>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</si>
  <si>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</si>
  <si>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</si>
  <si>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</si>
  <si>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</si>
  <si>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</si>
  <si>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</si>
  <si>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</si>
  <si>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</si>
  <si>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</si>
  <si>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</si>
  <si>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</si>
  <si>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</si>
  <si>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</si>
  <si>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</si>
  <si>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</si>
  <si>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</si>
  <si>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</si>
  <si>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</si>
  <si>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</si>
  <si>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</si>
  <si>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</si>
  <si>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</si>
  <si>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</si>
  <si>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</si>
  <si>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</si>
  <si>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</si>
  <si>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</si>
  <si>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</si>
  <si>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</si>
  <si>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</si>
  <si>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</si>
  <si>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</si>
  <si>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</si>
  <si>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</si>
  <si>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</si>
  <si>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</si>
  <si>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</si>
  <si>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</si>
  <si>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</si>
  <si>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</si>
  <si>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</si>
  <si>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</si>
  <si>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</si>
  <si>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</si>
  <si>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</si>
  <si>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</si>
  <si>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</si>
  <si>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</si>
  <si>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</si>
  <si>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</si>
  <si>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</si>
  <si>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</si>
  <si>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</si>
  <si>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</si>
  <si>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</si>
  <si>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</si>
  <si>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</si>
  <si>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</si>
  <si>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</si>
  <si>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</si>
  <si>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</si>
  <si>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</si>
  <si>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</si>
  <si>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</si>
  <si>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</si>
  <si>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</si>
  <si>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</si>
  <si>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</si>
  <si>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</si>
  <si>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</si>
  <si>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</si>
  <si>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</si>
  <si>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</si>
  <si>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</si>
  <si>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</si>
  <si>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</si>
  <si>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</si>
  <si>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</si>
  <si>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</si>
  <si>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</si>
  <si>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</si>
  <si>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</si>
  <si>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</si>
  <si>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</si>
  <si>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</si>
  <si>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</si>
  <si>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</si>
  <si>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</si>
  <si>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</si>
  <si>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</si>
  <si>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</si>
  <si>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</si>
  <si>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</si>
  <si>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</si>
  <si>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</si>
  <si>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</si>
  <si>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</si>
  <si>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</si>
  <si>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</si>
  <si>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</si>
  <si>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</si>
  <si>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</si>
  <si>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</si>
  <si>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</si>
  <si>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</si>
  <si>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</si>
  <si>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</si>
  <si>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</si>
  <si>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</si>
  <si>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</si>
  <si>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</si>
  <si>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</si>
  <si>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</si>
  <si>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</si>
  <si>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</si>
  <si>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</si>
  <si>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</si>
  <si>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</si>
  <si>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</si>
  <si>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</si>
  <si>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</si>
  <si>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</si>
  <si>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</si>
  <si>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</si>
  <si>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</si>
  <si>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</si>
  <si>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</si>
  <si>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</si>
  <si>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</si>
  <si>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</si>
  <si>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</si>
  <si>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</si>
  <si>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</si>
  <si>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</si>
  <si>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</si>
  <si>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</si>
  <si>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</si>
  <si>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</si>
  <si>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</si>
  <si>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</si>
  <si>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</si>
  <si>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</si>
  <si>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</si>
  <si>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</si>
  <si>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</si>
  <si>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</si>
  <si>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</si>
  <si>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</si>
  <si>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</si>
  <si>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</si>
  <si>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</si>
  <si>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</si>
  <si>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</si>
  <si>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</si>
  <si>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</si>
  <si>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</si>
  <si>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</si>
  <si>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</si>
  <si>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</si>
  <si>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</si>
  <si>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</si>
  <si>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</si>
  <si>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</si>
  <si>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</si>
  <si>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</si>
  <si>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</si>
  <si>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</si>
  <si>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</si>
  <si>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</si>
  <si>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</si>
  <si>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</si>
  <si>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</si>
  <si>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</si>
  <si>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</si>
  <si>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</si>
  <si>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</si>
  <si>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</si>
  <si>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</si>
  <si>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</si>
  <si>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</si>
  <si>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</si>
  <si>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</si>
  <si>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</si>
  <si>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</si>
  <si>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</si>
  <si>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</si>
  <si>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</si>
  <si>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</si>
  <si>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</si>
  <si>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</si>
  <si>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</si>
  <si>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</si>
  <si>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</si>
  <si>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</si>
  <si>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</si>
  <si>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</si>
  <si>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</si>
  <si>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</si>
  <si>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</si>
  <si>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</si>
  <si>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</si>
  <si>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</si>
  <si>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</si>
  <si>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</si>
  <si>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</si>
  <si>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</si>
  <si>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</si>
  <si>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</si>
  <si>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</si>
  <si>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</si>
  <si>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</si>
  <si>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</si>
  <si>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</si>
  <si>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</si>
  <si>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</si>
  <si>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</si>
  <si>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</si>
  <si>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</si>
  <si>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</si>
  <si>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</si>
  <si>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</si>
  <si>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</si>
  <si>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</si>
  <si>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</si>
  <si>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</si>
  <si>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</si>
  <si>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</si>
  <si>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</si>
  <si>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</si>
  <si>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</si>
  <si>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</si>
  <si>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</si>
  <si>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</si>
  <si>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</si>
  <si>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</si>
  <si>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</si>
  <si>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</si>
  <si>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</si>
  <si>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</si>
  <si>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</si>
  <si>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</si>
  <si>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</si>
  <si>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</si>
  <si>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</si>
  <si>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</si>
  <si>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</si>
  <si>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</si>
  <si>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</si>
  <si>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</si>
  <si>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</si>
  <si>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</si>
  <si>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</si>
  <si>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</si>
  <si>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</si>
  <si>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</si>
  <si>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</si>
  <si>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</si>
  <si>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</si>
  <si>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</si>
  <si>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</si>
  <si>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</si>
  <si>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</si>
  <si>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</si>
  <si>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</si>
  <si>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</si>
  <si>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</si>
  <si>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</si>
  <si>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</si>
  <si>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</si>
  <si>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</si>
  <si>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</si>
  <si>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</si>
  <si>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</si>
  <si>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</si>
  <si>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</si>
  <si>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</si>
  <si>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</si>
  <si>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</si>
  <si>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</si>
  <si>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</si>
  <si>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</si>
  <si>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</si>
  <si>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</si>
  <si>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</si>
  <si>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</si>
  <si>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</si>
  <si>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</si>
  <si>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</si>
  <si>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</si>
  <si>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</si>
  <si>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</si>
  <si>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</si>
  <si>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</si>
  <si>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</si>
  <si>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</si>
  <si>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</si>
  <si>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</si>
  <si>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</si>
  <si>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</si>
  <si>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</si>
  <si>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</si>
  <si>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</si>
  <si>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</si>
  <si>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</si>
  <si>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</si>
  <si>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</si>
  <si>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</si>
  <si>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</si>
  <si>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</si>
  <si>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</si>
  <si>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</si>
  <si>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</si>
  <si>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</si>
  <si>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</si>
  <si>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</si>
  <si>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</si>
  <si>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</si>
  <si>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</si>
  <si>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</si>
  <si>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</si>
  <si>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</si>
  <si>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</si>
  <si>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</si>
  <si>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</si>
  <si>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</si>
  <si>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</si>
  <si>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</si>
  <si>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</si>
  <si>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</si>
  <si>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</si>
  <si>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</si>
  <si>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</si>
  <si>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</si>
  <si>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</si>
  <si>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</si>
  <si>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</si>
  <si>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</si>
  <si>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</si>
  <si>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</si>
  <si>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</si>
  <si>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</si>
  <si>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</si>
  <si>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</si>
  <si>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</si>
  <si>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</si>
  <si>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</si>
  <si>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</si>
  <si>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</si>
  <si>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</si>
  <si>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</si>
  <si>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</si>
  <si>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</si>
  <si>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</si>
  <si>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</si>
  <si>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</si>
  <si>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</si>
  <si>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</si>
  <si>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</si>
  <si>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</si>
  <si>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</si>
  <si>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</si>
  <si>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</si>
  <si>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</si>
  <si>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</si>
  <si>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</si>
  <si>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</si>
  <si>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</si>
  <si>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</si>
  <si>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</si>
  <si>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</si>
  <si>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</si>
  <si>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</si>
  <si>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</si>
  <si>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</si>
  <si>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</si>
  <si>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</si>
  <si>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</si>
  <si>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</si>
  <si>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</si>
  <si>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</si>
  <si>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</si>
  <si>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</si>
  <si>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</si>
  <si>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</si>
  <si>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</si>
  <si>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</si>
  <si>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</si>
  <si>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</si>
  <si>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</si>
  <si>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</si>
  <si>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</si>
  <si>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</si>
  <si>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</si>
  <si>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</si>
  <si>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</si>
  <si>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</si>
  <si>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</si>
  <si>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</si>
  <si>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</si>
  <si>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</si>
  <si>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</si>
  <si>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</si>
  <si>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</si>
  <si>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</si>
  <si>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</si>
  <si>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</si>
  <si>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</si>
  <si>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</si>
  <si>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</si>
  <si>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</si>
  <si>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</si>
  <si>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</si>
  <si>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</si>
  <si>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</si>
  <si>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</si>
  <si>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</si>
  <si>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</si>
  <si>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</si>
  <si>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</si>
  <si>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</si>
  <si>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</si>
  <si>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</si>
  <si>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</si>
  <si>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</si>
  <si>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</si>
  <si>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</si>
  <si>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</si>
  <si>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</si>
  <si>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</si>
  <si>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</si>
  <si>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</si>
  <si>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</si>
  <si>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</si>
  <si>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</si>
  <si>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</si>
  <si>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</si>
  <si>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</si>
  <si>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</si>
  <si>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</si>
  <si>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</si>
  <si>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</si>
  <si>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</si>
  <si>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</si>
  <si>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</si>
  <si>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</si>
  <si>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</si>
  <si>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</si>
  <si>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</si>
  <si>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</si>
  <si>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</si>
  <si>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</si>
  <si>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</si>
  <si>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</si>
  <si>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</si>
  <si>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</si>
  <si>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</si>
  <si>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</si>
  <si>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</si>
  <si>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</si>
  <si>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</si>
  <si>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</si>
  <si>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</si>
  <si>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</si>
  <si>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</si>
  <si>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</si>
  <si>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</si>
  <si>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</si>
  <si>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</si>
  <si>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</si>
  <si>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</si>
  <si>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</si>
  <si>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</si>
  <si>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</si>
  <si>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</si>
  <si>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</si>
  <si>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</si>
  <si>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</si>
  <si>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</si>
  <si>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</si>
  <si>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</si>
  <si>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</si>
  <si>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</si>
  <si>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</si>
  <si>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</si>
  <si>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</si>
  <si>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</si>
  <si>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</si>
  <si>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</si>
  <si>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</si>
  <si>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</si>
  <si>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</si>
  <si>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</si>
  <si>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</si>
  <si>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</si>
  <si>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</si>
  <si>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</si>
  <si>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</si>
  <si>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</si>
  <si>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</si>
  <si>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</si>
  <si>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</si>
  <si>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</si>
  <si>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</si>
  <si>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</si>
  <si>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</si>
  <si>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</si>
  <si>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</si>
  <si>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</si>
  <si>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</si>
  <si>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</si>
  <si>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</si>
  <si>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</si>
  <si>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</si>
  <si>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</si>
  <si>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</si>
  <si>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</si>
  <si>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</si>
  <si>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</si>
  <si>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</si>
  <si>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</si>
  <si>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</si>
  <si>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</si>
  <si>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</si>
  <si>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</si>
  <si>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</si>
  <si>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</si>
  <si>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</si>
  <si>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</si>
  <si>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</si>
  <si>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</si>
  <si>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</si>
  <si>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</si>
  <si>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</si>
  <si>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</si>
  <si>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</si>
  <si>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</si>
  <si>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</si>
  <si>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</si>
  <si>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</si>
  <si>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</si>
  <si>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</si>
  <si>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</si>
  <si>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</si>
  <si>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</si>
  <si>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</si>
  <si>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</si>
  <si>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</si>
  <si>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</si>
  <si>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</si>
  <si>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</si>
  <si>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</si>
  <si>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</si>
  <si>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</si>
  <si>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</si>
  <si>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</si>
  <si>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</si>
  <si>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</si>
  <si>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</si>
  <si>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</si>
  <si>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</si>
  <si>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</si>
  <si>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</si>
  <si>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</si>
  <si>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</si>
  <si>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</si>
  <si>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</si>
  <si>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</si>
  <si>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</si>
  <si>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</si>
  <si>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</si>
  <si>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</si>
  <si>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</si>
  <si>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</si>
  <si>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</si>
  <si>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</si>
  <si>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</si>
  <si>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</si>
  <si>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</si>
  <si>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</si>
  <si>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</si>
  <si>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</si>
  <si>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</si>
  <si>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</si>
  <si>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</si>
  <si>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</si>
  <si>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</si>
  <si>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</si>
  <si>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</si>
  <si>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</si>
  <si>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</si>
  <si>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</si>
  <si>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</si>
  <si>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</si>
  <si>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</si>
  <si>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</si>
  <si>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</si>
  <si>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</si>
  <si>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</si>
  <si>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</si>
  <si>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</si>
  <si>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</si>
  <si>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</si>
  <si>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</si>
  <si>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</si>
  <si>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</si>
  <si>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</si>
  <si>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</si>
  <si>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</si>
  <si>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</si>
  <si>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</si>
  <si>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</si>
  <si>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</si>
  <si>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</si>
  <si>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</si>
  <si>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</si>
  <si>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</si>
  <si>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</si>
  <si>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</si>
  <si>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</si>
  <si>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</si>
  <si>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</si>
  <si>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</si>
  <si>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</si>
  <si>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</si>
  <si>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</si>
  <si>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</si>
  <si>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</si>
  <si>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</si>
  <si>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</si>
  <si>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</si>
  <si>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</si>
  <si>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</si>
  <si>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</si>
  <si>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</si>
  <si>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</si>
  <si>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</si>
  <si>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</si>
  <si>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</si>
  <si>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</si>
  <si>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</si>
  <si>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</si>
  <si>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</si>
  <si>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</si>
  <si>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</si>
  <si>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</si>
  <si>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</si>
  <si>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</si>
  <si>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</si>
  <si>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</si>
  <si>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</si>
  <si>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</si>
  <si>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</si>
  <si>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</si>
  <si>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</si>
  <si>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</si>
  <si>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</si>
  <si>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</si>
  <si>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</si>
  <si>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</si>
  <si>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</si>
  <si>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</si>
  <si>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</si>
  <si>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</si>
  <si>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</si>
  <si>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</si>
  <si>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</si>
  <si>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</si>
  <si>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</si>
  <si>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</si>
  <si>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</si>
  <si>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</si>
  <si>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</si>
  <si>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</si>
  <si>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</si>
  <si>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</si>
  <si>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</si>
  <si>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</si>
  <si>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</si>
  <si>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</si>
  <si>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</si>
  <si>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</si>
  <si>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</si>
  <si>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</si>
  <si>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</si>
  <si>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</si>
  <si>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</si>
  <si>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</si>
  <si>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</si>
  <si>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</si>
  <si>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</si>
  <si>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</si>
  <si>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</si>
  <si>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</si>
  <si>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</si>
  <si>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</si>
  <si>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</si>
  <si>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</si>
  <si>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</si>
  <si>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</si>
  <si>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</si>
  <si>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</si>
  <si>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</si>
  <si>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</si>
  <si>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</si>
  <si>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</si>
  <si>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</si>
  <si>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</si>
  <si>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</si>
  <si>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</si>
  <si>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</si>
  <si>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</si>
  <si>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</si>
  <si>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</si>
  <si>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</si>
  <si>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</si>
  <si>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</si>
  <si>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</si>
  <si>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</si>
  <si>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</si>
  <si>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</si>
  <si>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</si>
  <si>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</si>
  <si>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</si>
  <si>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</si>
  <si>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</si>
  <si>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</si>
  <si>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</si>
  <si>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</si>
  <si>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</si>
  <si>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</si>
  <si>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</si>
  <si>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</si>
  <si>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</si>
  <si>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</si>
  <si>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</si>
  <si>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</si>
  <si>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</si>
  <si>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</si>
  <si>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</si>
  <si>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</si>
  <si>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</si>
  <si>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</si>
  <si>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</si>
  <si>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</si>
  <si>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</si>
  <si>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</si>
  <si>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</si>
  <si>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</si>
  <si>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</si>
  <si>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</si>
  <si>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</si>
  <si>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</si>
  <si>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</si>
  <si>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</si>
  <si>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</si>
  <si>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</si>
  <si>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</si>
  <si>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</si>
  <si>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</si>
  <si>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</si>
  <si>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</si>
  <si>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</si>
  <si>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</si>
  <si>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</si>
  <si>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</si>
  <si>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</si>
  <si>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</si>
  <si>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</si>
  <si>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</si>
  <si>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</si>
  <si>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</si>
  <si>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</si>
  <si>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</si>
  <si>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</si>
  <si>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</si>
  <si>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</si>
  <si>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</si>
  <si>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</si>
  <si>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</si>
  <si>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</si>
  <si>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</si>
  <si>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</si>
  <si>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</si>
  <si>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</si>
  <si>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</si>
  <si>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</si>
  <si>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</si>
  <si>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</si>
  <si>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</si>
  <si>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</si>
  <si>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</si>
  <si>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</si>
  <si>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</si>
  <si>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</si>
  <si>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</si>
  <si>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</si>
  <si>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</si>
  <si>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</si>
  <si>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</si>
  <si>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</si>
  <si>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</si>
  <si>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</si>
  <si>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</si>
  <si>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</si>
  <si>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</si>
  <si>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</si>
  <si>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</si>
  <si>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</si>
  <si>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</si>
  <si>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</si>
  <si>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</si>
  <si>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</si>
  <si>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</si>
  <si>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</si>
  <si>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</si>
  <si>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</si>
  <si>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</si>
  <si>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</si>
  <si>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</si>
  <si>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</si>
  <si>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</si>
  <si>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</si>
  <si>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</si>
  <si>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</si>
  <si>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</si>
  <si>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</si>
  <si>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</si>
  <si>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</si>
  <si>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</si>
  <si>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</si>
  <si>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</si>
  <si>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</si>
  <si>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</si>
  <si>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</si>
  <si>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</si>
  <si>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</si>
  <si>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</si>
  <si>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</si>
  <si>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</si>
  <si>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</si>
  <si>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</si>
  <si>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</si>
  <si>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</si>
  <si>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</si>
  <si>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</si>
  <si>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</si>
  <si>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</si>
  <si>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</si>
  <si>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</si>
  <si>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</si>
  <si>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</si>
  <si>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</si>
  <si>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</si>
  <si>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</si>
  <si>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</si>
  <si>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</si>
  <si>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</si>
  <si>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</si>
  <si>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</si>
  <si>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</si>
  <si>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</si>
  <si>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</si>
  <si>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</si>
  <si>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</si>
  <si>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</si>
  <si>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</si>
  <si>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</si>
  <si>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</si>
  <si>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</si>
  <si>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</si>
  <si>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</si>
  <si>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</si>
  <si>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</si>
  <si>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</si>
  <si>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</si>
  <si>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</si>
  <si>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</si>
  <si>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</si>
  <si>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</si>
  <si>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</si>
  <si>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</si>
  <si>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</si>
  <si>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</si>
  <si>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</si>
  <si>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</si>
  <si>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</si>
  <si>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</si>
  <si>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</si>
  <si>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</si>
  <si>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</si>
  <si>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</si>
  <si>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</si>
  <si>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</si>
  <si>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</si>
  <si>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</si>
  <si>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</si>
  <si>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</si>
  <si>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</si>
  <si>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</si>
  <si>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</si>
  <si>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</si>
  <si>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</si>
  <si>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</si>
  <si>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</si>
  <si>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</si>
  <si>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</si>
  <si>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</si>
  <si>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</si>
  <si>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</si>
  <si>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</si>
  <si>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</si>
  <si>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</si>
  <si>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</si>
  <si>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</si>
  <si>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</si>
  <si>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</si>
  <si>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</si>
  <si>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</si>
  <si>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</si>
  <si>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</si>
  <si>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</si>
  <si>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</si>
  <si>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</si>
  <si>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</si>
  <si>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</si>
  <si>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</si>
  <si>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</si>
  <si>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</si>
  <si>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</si>
  <si>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</si>
  <si>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</si>
  <si>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</si>
  <si>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</si>
  <si>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</si>
  <si>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</si>
  <si>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</si>
  <si>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</si>
  <si>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</si>
  <si>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</si>
  <si>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</si>
  <si>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</si>
  <si>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</si>
  <si>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</si>
  <si>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</si>
  <si>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</si>
  <si>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</si>
  <si>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</si>
  <si>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</si>
  <si>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</si>
  <si>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</si>
  <si>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</si>
  <si>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</si>
  <si>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</si>
  <si>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</si>
  <si>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</si>
  <si>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</si>
  <si>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</si>
  <si>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</si>
  <si>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</si>
  <si>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</si>
  <si>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</si>
  <si>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</si>
  <si>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</si>
  <si>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</si>
  <si>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</si>
  <si>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</si>
  <si>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</si>
  <si>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</si>
  <si>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</si>
  <si>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</si>
  <si>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</si>
  <si>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</si>
  <si>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</si>
  <si>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</si>
  <si>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</si>
  <si>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</si>
  <si>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</si>
  <si>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</si>
  <si>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</si>
  <si>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</si>
  <si>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</si>
  <si>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</si>
  <si>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</si>
  <si>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</si>
  <si>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</si>
  <si>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</si>
  <si>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</si>
  <si>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</si>
  <si>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</si>
  <si>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</si>
  <si>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</si>
  <si>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</si>
  <si>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</si>
  <si>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</si>
  <si>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</si>
  <si>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</si>
  <si>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</si>
  <si>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</si>
  <si>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</si>
  <si>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</si>
  <si>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</si>
  <si>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</si>
  <si>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</si>
  <si>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</si>
  <si>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</si>
  <si>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</si>
  <si>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</si>
  <si>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</si>
  <si>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</si>
  <si>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</si>
  <si>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</si>
  <si>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</si>
  <si>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</si>
  <si>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</si>
  <si>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</si>
  <si>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</si>
  <si>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</si>
  <si>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</si>
  <si>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</si>
  <si>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</si>
  <si>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</si>
  <si>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</si>
  <si>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</si>
  <si>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</si>
  <si>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</si>
  <si>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</si>
  <si>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</si>
  <si>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</si>
  <si>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</si>
  <si>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</si>
  <si>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</si>
  <si>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</si>
  <si>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</si>
  <si>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</si>
  <si>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</si>
  <si>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</si>
  <si>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</si>
  <si>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</si>
  <si>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</si>
  <si>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</si>
  <si>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</si>
  <si>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</si>
  <si>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</si>
  <si>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</si>
  <si>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</si>
  <si>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</si>
  <si>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</si>
  <si>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</si>
  <si>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</si>
  <si>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</si>
  <si>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</si>
  <si>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</si>
  <si>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</si>
  <si>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</si>
  <si>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</si>
  <si>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</si>
  <si>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</si>
  <si>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</si>
  <si>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</si>
  <si>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</si>
  <si>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</si>
  <si>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</si>
  <si>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</si>
  <si>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</si>
  <si>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</si>
  <si>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</si>
  <si>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</si>
  <si>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</si>
  <si>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</si>
  <si>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</si>
  <si>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</si>
  <si>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</si>
  <si>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</si>
  <si>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</si>
  <si>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</si>
  <si>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</si>
  <si>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</si>
  <si>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</si>
  <si>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</si>
  <si>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</si>
  <si>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</si>
  <si>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</si>
  <si>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</si>
  <si>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</si>
  <si>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</si>
  <si>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</si>
  <si>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</si>
  <si>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</si>
  <si>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</si>
  <si>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</si>
  <si>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</si>
  <si>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</si>
  <si>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</si>
  <si>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</si>
  <si>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</si>
  <si>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</si>
  <si>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</si>
  <si>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</si>
  <si>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</si>
  <si>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</si>
  <si>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</si>
  <si>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</si>
  <si>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</si>
  <si>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</si>
  <si>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</si>
  <si>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</si>
  <si>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</si>
  <si>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</si>
  <si>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</si>
  <si>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</si>
  <si>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</si>
  <si>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</si>
  <si>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</si>
  <si>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</si>
  <si>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</si>
  <si>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</si>
  <si>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</si>
  <si>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</si>
  <si>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</si>
  <si>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</si>
  <si>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</si>
  <si>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</si>
  <si>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</si>
  <si>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</si>
  <si>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</si>
  <si>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</si>
  <si>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</si>
  <si>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</si>
  <si>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</si>
  <si>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</si>
  <si>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</si>
  <si>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</si>
  <si>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</si>
  <si>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</si>
  <si>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</si>
  <si>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</si>
  <si>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</si>
  <si>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</si>
  <si>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</si>
  <si>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</si>
  <si>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</si>
  <si>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</si>
  <si>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</si>
  <si>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</si>
  <si>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</si>
  <si>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</si>
  <si>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</si>
  <si>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</si>
  <si>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</si>
  <si>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</si>
  <si>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</si>
  <si>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</si>
  <si>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</si>
  <si>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</si>
  <si>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</si>
  <si>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</si>
  <si>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</si>
  <si>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</si>
  <si>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</si>
  <si>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</si>
  <si>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</si>
  <si>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</si>
  <si>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</si>
  <si>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</si>
  <si>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</si>
  <si>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</si>
  <si>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</si>
  <si>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</si>
  <si>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</si>
  <si>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</si>
  <si>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</si>
  <si>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</si>
  <si>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</si>
  <si>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</si>
  <si>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</si>
  <si>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</si>
  <si>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</si>
  <si>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</si>
  <si>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</si>
  <si>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</si>
  <si>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</si>
  <si>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</si>
  <si>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</si>
  <si>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</si>
  <si>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</si>
  <si>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</si>
  <si>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</si>
  <si>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</si>
  <si>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</si>
  <si>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</si>
  <si>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</si>
  <si>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</si>
  <si>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</si>
  <si>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</si>
  <si>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</si>
  <si>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</si>
  <si>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</si>
  <si>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</si>
  <si>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</si>
  <si>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</si>
  <si>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</si>
  <si>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</si>
  <si>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</si>
  <si>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</si>
  <si>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</si>
  <si>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</si>
  <si>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</si>
  <si>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</si>
  <si>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</si>
  <si>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</si>
  <si>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</si>
  <si>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</si>
  <si>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</si>
  <si>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</si>
  <si>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</si>
  <si>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</si>
  <si>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</si>
  <si>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</si>
  <si>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</si>
  <si>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</si>
  <si>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</si>
  <si>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</si>
  <si>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</si>
  <si>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</si>
  <si>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</si>
  <si>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</si>
  <si>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</si>
  <si>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</si>
  <si>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</si>
  <si>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</si>
  <si>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</si>
  <si>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</si>
  <si>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</si>
  <si>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</si>
  <si>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</si>
  <si>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</si>
  <si>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</si>
  <si>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</si>
  <si>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</si>
  <si>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</si>
  <si>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</si>
  <si>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</si>
  <si>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</si>
  <si>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</si>
  <si>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</si>
  <si>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</si>
  <si>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</si>
  <si>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</si>
  <si>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</si>
  <si>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</si>
  <si>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</si>
  <si>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</si>
  <si>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</si>
  <si>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</si>
  <si>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</si>
  <si>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</si>
  <si>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</si>
  <si>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</si>
  <si>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</si>
  <si>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</si>
  <si>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</si>
  <si>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</si>
  <si>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</si>
  <si>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</si>
  <si>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</si>
  <si>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</si>
  <si>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</si>
  <si>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</si>
  <si>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</si>
  <si>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</si>
  <si>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</si>
  <si>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</si>
  <si>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</si>
  <si>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</si>
  <si>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</si>
  <si>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</si>
  <si>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</si>
  <si>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</si>
  <si>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</si>
  <si>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</si>
  <si>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</si>
  <si>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</si>
  <si>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</si>
  <si>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</si>
  <si>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</si>
  <si>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</si>
  <si>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</si>
  <si>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</si>
  <si>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</si>
  <si>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</si>
  <si>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</si>
  <si>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</si>
  <si>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</si>
  <si>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</si>
  <si>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</si>
  <si>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</si>
  <si>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</si>
  <si>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</si>
  <si>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</si>
  <si>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</si>
  <si>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</si>
  <si>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</si>
  <si>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</si>
  <si>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</si>
  <si>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</si>
  <si>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</si>
  <si>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</si>
  <si>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</si>
  <si>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</si>
  <si>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</si>
  <si>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</si>
  <si>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</si>
  <si>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</si>
  <si>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</si>
  <si>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</si>
  <si>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</si>
  <si>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</si>
  <si>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</si>
  <si>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</si>
  <si>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</si>
  <si>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</si>
  <si>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</si>
  <si>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</si>
  <si>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</si>
  <si>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</si>
  <si>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</si>
  <si>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</si>
  <si>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</si>
  <si>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</si>
  <si>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</si>
  <si>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</si>
  <si>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</si>
  <si>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</si>
  <si>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</si>
  <si>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</si>
  <si>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</si>
  <si>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</si>
  <si>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</si>
  <si>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</si>
  <si>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</si>
  <si>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</si>
  <si>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</si>
  <si>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</si>
  <si>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</si>
  <si>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</si>
  <si>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</si>
  <si>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</si>
  <si>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</si>
  <si>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</si>
  <si>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</si>
  <si>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</si>
  <si>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</si>
  <si>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</si>
  <si>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</si>
  <si>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</si>
  <si>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</si>
  <si>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</si>
  <si>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</si>
  <si>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</si>
  <si>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</si>
  <si>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</si>
  <si>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</si>
  <si>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</si>
  <si>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</si>
  <si>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</si>
  <si>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</si>
  <si>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</si>
  <si>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</si>
  <si>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</si>
  <si>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</si>
  <si>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</si>
  <si>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</si>
  <si>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</si>
  <si>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</si>
  <si>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</si>
  <si>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</si>
  <si>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</si>
  <si>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</si>
  <si>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</si>
  <si>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</si>
  <si>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</si>
  <si>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</si>
  <si>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</si>
  <si>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</si>
  <si>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</si>
  <si>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</si>
  <si>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</si>
  <si>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</si>
  <si>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</si>
  <si>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</si>
  <si>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</si>
  <si>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</si>
  <si>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</si>
  <si>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</si>
  <si>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</si>
  <si>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</si>
  <si>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</si>
  <si>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</si>
  <si>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</si>
  <si>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</si>
  <si>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</si>
  <si>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</si>
  <si>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</si>
  <si>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</si>
  <si>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</si>
  <si>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</si>
  <si>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</si>
  <si>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</si>
  <si>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</si>
  <si>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</si>
  <si>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</si>
  <si>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</si>
  <si>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</si>
  <si>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</si>
  <si>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</si>
  <si>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</si>
  <si>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</si>
  <si>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</si>
  <si>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</si>
  <si>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</si>
  <si>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</si>
  <si>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</si>
  <si>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</si>
  <si>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</si>
  <si>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</si>
  <si>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</si>
  <si>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</si>
  <si>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</si>
  <si>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</si>
  <si>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</si>
  <si>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</si>
  <si>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</si>
  <si>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</si>
  <si>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</si>
  <si>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</si>
  <si>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</si>
  <si>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</si>
  <si>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</si>
  <si>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</si>
  <si>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</si>
  <si>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</si>
  <si>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</si>
  <si>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</si>
  <si>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</si>
  <si>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</si>
  <si>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</si>
  <si>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</si>
  <si>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</si>
  <si>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</si>
  <si>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</si>
  <si>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</si>
  <si>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</si>
  <si>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</si>
  <si>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</si>
  <si>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</si>
  <si>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</si>
  <si>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</si>
  <si>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</si>
  <si>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</si>
  <si>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</si>
  <si>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</si>
  <si>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</si>
  <si>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</si>
  <si>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</si>
  <si>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</si>
  <si>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</si>
  <si>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</si>
  <si>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</si>
  <si>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</si>
  <si>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</si>
  <si>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</si>
  <si>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</si>
  <si>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</si>
  <si>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</si>
  <si>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</si>
  <si>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</si>
  <si>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</si>
  <si>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</si>
  <si>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</si>
  <si>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</si>
  <si>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</si>
  <si>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</si>
  <si>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</si>
  <si>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</si>
  <si>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</si>
  <si>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</si>
  <si>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</si>
  <si>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</si>
  <si>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</si>
  <si>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</si>
  <si>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</si>
  <si>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</si>
  <si>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</si>
  <si>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</si>
  <si>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</si>
  <si>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</si>
  <si>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</si>
  <si>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</si>
  <si>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</si>
  <si>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</si>
  <si>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</si>
  <si>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</si>
  <si>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</si>
  <si>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</si>
  <si>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</si>
  <si>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</si>
  <si>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</si>
  <si>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</si>
  <si>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</si>
  <si>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</si>
  <si>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</si>
  <si>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</si>
  <si>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</si>
  <si>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</si>
  <si>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</si>
  <si>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</si>
  <si>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</si>
  <si>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</si>
  <si>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</si>
  <si>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</si>
  <si>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</si>
  <si>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</si>
  <si>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</si>
  <si>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</si>
  <si>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</si>
  <si>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</si>
  <si>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</si>
  <si>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</si>
  <si>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</si>
  <si>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</si>
  <si>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</si>
  <si>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</si>
  <si>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</si>
  <si>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</si>
  <si>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</si>
  <si>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</si>
  <si>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</si>
  <si>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</si>
  <si>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</si>
  <si>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</si>
  <si>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</si>
  <si>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</si>
  <si>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</si>
  <si>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</si>
  <si>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</si>
  <si>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</si>
  <si>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</si>
  <si>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</si>
  <si>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</si>
  <si>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</si>
  <si>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</si>
  <si>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</si>
  <si>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</si>
  <si>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</si>
  <si>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</si>
  <si>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</si>
  <si>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</si>
  <si>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</si>
  <si>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</si>
  <si>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</si>
  <si>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</si>
  <si>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</si>
  <si>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</si>
  <si>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</si>
  <si>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</si>
  <si>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</si>
  <si>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</si>
  <si>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</si>
  <si>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</si>
  <si>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</si>
  <si>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</si>
  <si>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</si>
  <si>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</si>
  <si>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</si>
  <si>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</si>
  <si>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</si>
  <si>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</si>
  <si>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</si>
  <si>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</si>
  <si>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</si>
  <si>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</si>
  <si>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</si>
  <si>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</si>
  <si>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</si>
  <si>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</si>
  <si>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</si>
  <si>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</si>
  <si>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</si>
  <si>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</si>
  <si>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</si>
  <si>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</si>
  <si>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</si>
  <si>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</si>
  <si>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</si>
  <si>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</si>
  <si>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</si>
  <si>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</si>
  <si>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</si>
  <si>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</si>
  <si>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</si>
  <si>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</si>
  <si>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</si>
  <si>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</si>
  <si>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</si>
  <si>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</si>
  <si>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</si>
  <si>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</si>
  <si>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</si>
  <si>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</si>
  <si>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</si>
  <si>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</si>
  <si>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</si>
  <si>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</si>
  <si>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</si>
  <si>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</si>
  <si>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</si>
  <si>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</si>
  <si>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</si>
  <si>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</si>
  <si>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</si>
  <si>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</si>
  <si>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</si>
  <si>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</si>
  <si>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</si>
  <si>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</si>
  <si>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</si>
  <si>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</si>
  <si>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</si>
  <si>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</si>
  <si>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</si>
  <si>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</si>
  <si>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</si>
  <si>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</si>
  <si>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</si>
  <si>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</si>
  <si>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</si>
  <si>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</si>
  <si>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</si>
  <si>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</si>
  <si>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</si>
  <si>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</si>
  <si>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</si>
  <si>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</si>
  <si>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</si>
  <si>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</si>
  <si>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</si>
  <si>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</si>
  <si>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</si>
  <si>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</si>
  <si>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</si>
  <si>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</si>
  <si>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</si>
  <si>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</si>
  <si>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</si>
  <si>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</si>
  <si>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</si>
  <si>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</si>
  <si>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</si>
  <si>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</si>
  <si>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</si>
  <si>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</si>
  <si>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</si>
  <si>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</si>
  <si>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</si>
  <si>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</si>
  <si>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</si>
  <si>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</si>
  <si>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</si>
  <si>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</si>
  <si>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</si>
  <si>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</si>
  <si>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</si>
  <si>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</si>
  <si>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</si>
  <si>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</si>
  <si>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</si>
  <si>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</si>
  <si>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</si>
  <si>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</si>
  <si>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</si>
  <si>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</si>
  <si>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</si>
  <si>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</si>
  <si>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</si>
  <si>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</si>
  <si>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</si>
  <si>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</si>
  <si>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</si>
  <si>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</si>
  <si>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</si>
  <si>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</si>
  <si>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</si>
  <si>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</si>
  <si>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</si>
  <si>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</si>
  <si>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</si>
  <si>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</si>
  <si>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</si>
  <si>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</si>
  <si>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</si>
  <si>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</si>
  <si>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</si>
  <si>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</si>
  <si>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</si>
  <si>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</si>
  <si>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</si>
  <si>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</si>
  <si>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</si>
  <si>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</si>
  <si>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</si>
  <si>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</si>
  <si>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</si>
  <si>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</si>
  <si>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</si>
  <si>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</si>
  <si>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</si>
  <si>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</si>
  <si>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</si>
  <si>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</si>
  <si>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</si>
  <si>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</si>
  <si>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</si>
  <si>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</si>
  <si>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</si>
  <si>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</si>
  <si>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</si>
  <si>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</si>
  <si>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</si>
  <si>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</si>
  <si>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</si>
  <si>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</si>
  <si>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</si>
  <si>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</si>
  <si>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</si>
  <si>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</si>
  <si>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</si>
  <si>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</si>
  <si>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</si>
  <si>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</si>
  <si>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</si>
  <si>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</si>
  <si>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</si>
  <si>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</si>
  <si>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</si>
  <si>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</si>
  <si>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</si>
  <si>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</si>
  <si>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</si>
  <si>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</si>
  <si>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</si>
  <si>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</si>
  <si>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</si>
  <si>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</si>
  <si>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</si>
  <si>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</si>
  <si>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</si>
  <si>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</si>
  <si>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</si>
  <si>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</si>
  <si>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</si>
  <si>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</si>
  <si>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</si>
  <si>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</si>
  <si>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</si>
  <si>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</si>
  <si>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</si>
  <si>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</si>
  <si>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</si>
  <si>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</si>
  <si>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</si>
  <si>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</si>
  <si>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</si>
  <si>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</si>
  <si>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</si>
  <si>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</si>
  <si>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</si>
  <si>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</si>
  <si>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</si>
  <si>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</si>
  <si>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</si>
  <si>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</si>
  <si>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</si>
  <si>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</si>
  <si>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</si>
  <si>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</si>
  <si>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</si>
  <si>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</si>
  <si>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</si>
  <si>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</si>
  <si>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</si>
  <si>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</si>
  <si>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</si>
  <si>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</si>
  <si>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</si>
  <si>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</si>
  <si>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</si>
  <si>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</si>
  <si>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</si>
  <si>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</si>
  <si>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</si>
  <si>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</si>
  <si>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</si>
  <si>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</si>
  <si>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</si>
  <si>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</si>
  <si>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</si>
  <si>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</si>
  <si>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</si>
  <si>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</si>
  <si>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</si>
  <si>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</si>
  <si>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</si>
  <si>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</si>
  <si>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</si>
  <si>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</si>
  <si>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</si>
  <si>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</si>
  <si>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</si>
  <si>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</si>
  <si>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</si>
  <si>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</si>
  <si>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</si>
  <si>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</si>
  <si>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</si>
  <si>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</si>
  <si>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</si>
  <si>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</si>
  <si>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</si>
  <si>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</si>
  <si>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</si>
  <si>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</si>
  <si>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</si>
  <si>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</si>
  <si>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</si>
  <si>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</si>
  <si>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</si>
  <si>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</si>
  <si>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</si>
  <si>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</si>
  <si>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</si>
  <si>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</si>
  <si>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</si>
  <si>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</si>
  <si>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</si>
  <si>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</si>
  <si>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</si>
  <si>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</si>
  <si>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</si>
  <si>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</si>
  <si>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</si>
  <si>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</si>
  <si>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</si>
  <si>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</si>
  <si>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</si>
  <si>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</si>
  <si>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</si>
  <si>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</si>
  <si>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</si>
  <si>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</si>
  <si>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</si>
  <si>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</si>
  <si>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</si>
  <si>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</si>
  <si>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</si>
  <si>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</si>
  <si>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</si>
  <si>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</si>
  <si>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</si>
  <si>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</si>
  <si>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</si>
  <si>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</si>
  <si>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</si>
  <si>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</si>
  <si>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</si>
  <si>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</si>
  <si>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</si>
  <si>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</si>
  <si>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</si>
  <si>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</si>
  <si>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</si>
  <si>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</si>
  <si>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</si>
  <si>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</si>
  <si>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</si>
  <si>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</si>
  <si>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</si>
  <si>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</si>
  <si>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</si>
  <si>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</si>
  <si>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</si>
  <si>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</si>
  <si>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</si>
  <si>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</si>
  <si>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</si>
  <si>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</si>
  <si>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</si>
  <si>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</si>
  <si>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</si>
  <si>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</si>
  <si>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</si>
  <si>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</si>
  <si>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</si>
  <si>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</si>
  <si>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</si>
  <si>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</si>
  <si>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</si>
  <si>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</si>
  <si>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</si>
  <si>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</si>
  <si>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</si>
  <si>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</si>
  <si>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</si>
  <si>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</si>
  <si>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</si>
  <si>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</si>
  <si>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</si>
  <si>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</si>
  <si>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</si>
  <si>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</si>
  <si>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</si>
  <si>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</si>
  <si>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</si>
  <si>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</si>
  <si>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</si>
  <si>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</si>
  <si>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</si>
  <si>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</si>
  <si>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</si>
  <si>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</si>
  <si>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</si>
  <si>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</si>
  <si>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</si>
  <si>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</si>
  <si>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</si>
  <si>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</si>
  <si>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</si>
  <si>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</si>
  <si>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</si>
  <si>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</si>
  <si>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</si>
  <si>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</si>
  <si>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</si>
  <si>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</si>
  <si>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</si>
  <si>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</si>
  <si>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</si>
  <si>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</si>
  <si>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</si>
  <si>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</si>
  <si>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</si>
  <si>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</si>
  <si>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</si>
  <si>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</si>
  <si>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</si>
  <si>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</si>
  <si>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</si>
  <si>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</si>
  <si>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</si>
  <si>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</si>
  <si>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</si>
  <si>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</si>
  <si>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</si>
  <si>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</si>
  <si>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</si>
  <si>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</si>
  <si>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</si>
  <si>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</si>
  <si>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</si>
  <si>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</si>
  <si>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</si>
  <si>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</si>
  <si>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</si>
  <si>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</si>
  <si>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</si>
  <si>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</si>
  <si>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</si>
  <si>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</si>
  <si>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</si>
  <si>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</si>
  <si>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</si>
  <si>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</si>
  <si>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</si>
  <si>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</si>
  <si>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</si>
  <si>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</si>
  <si>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</si>
  <si>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</si>
  <si>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</si>
  <si>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</si>
  <si>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</si>
  <si>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</si>
  <si>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</si>
  <si>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</si>
  <si>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</si>
  <si>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</si>
  <si>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</si>
  <si>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</si>
  <si>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</si>
  <si>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</si>
  <si>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</si>
  <si>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</si>
  <si>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</si>
  <si>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</si>
  <si>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</si>
  <si>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</si>
  <si>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</si>
  <si>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</si>
  <si>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</si>
  <si>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</si>
  <si>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</si>
  <si>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</si>
  <si>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</si>
  <si>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</si>
  <si>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</si>
  <si>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</si>
  <si>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</si>
  <si>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</si>
  <si>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</si>
  <si>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</si>
  <si>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</si>
  <si>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</si>
  <si>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</si>
  <si>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</si>
  <si>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</si>
  <si>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</si>
  <si>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</si>
  <si>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</si>
  <si>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</si>
  <si>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</si>
  <si>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</si>
  <si>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</si>
  <si>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</si>
  <si>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</si>
  <si>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</si>
  <si>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</si>
  <si>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</si>
  <si>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</si>
  <si>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</si>
  <si>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</si>
  <si>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</si>
  <si>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</si>
  <si>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</si>
  <si>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</si>
  <si>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</si>
  <si>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</si>
  <si>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</si>
  <si>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</si>
  <si>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</si>
  <si>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</si>
  <si>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</si>
  <si>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</si>
  <si>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</si>
  <si>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</si>
  <si>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</si>
  <si>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</si>
  <si>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</si>
  <si>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</si>
  <si>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</si>
  <si>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</si>
  <si>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</si>
  <si>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</si>
  <si>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</si>
  <si>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</si>
  <si>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</si>
  <si>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</si>
  <si>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</si>
  <si>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</si>
  <si>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</si>
  <si>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</si>
  <si>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</si>
  <si>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</si>
  <si>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</si>
  <si>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</si>
  <si>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</si>
  <si>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</si>
  <si>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</si>
  <si>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</si>
  <si>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</si>
  <si>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</si>
  <si>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</si>
  <si>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</si>
  <si>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</si>
  <si>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</si>
  <si>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</si>
  <si>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</si>
  <si>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</si>
  <si>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</si>
  <si>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</si>
  <si>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</si>
  <si>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</si>
  <si>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</si>
  <si>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</si>
  <si>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</si>
  <si>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</si>
  <si>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</si>
  <si>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</si>
  <si>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</si>
  <si>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</si>
  <si>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</si>
  <si>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</si>
  <si>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</si>
  <si>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</si>
  <si>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</si>
  <si>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</si>
  <si>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</si>
  <si>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</si>
  <si>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</si>
  <si>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</si>
  <si>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</si>
  <si>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</si>
  <si>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</si>
  <si>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</si>
  <si>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</si>
  <si>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</si>
  <si>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</si>
  <si>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</si>
  <si>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</si>
  <si>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</si>
  <si>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</si>
  <si>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</si>
  <si>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</si>
  <si>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</si>
  <si>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</si>
  <si>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</si>
  <si>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</si>
  <si>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</si>
  <si>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</si>
  <si>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</si>
  <si>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</si>
  <si>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</si>
  <si>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</si>
  <si>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</si>
  <si>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</si>
  <si>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</si>
  <si>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</si>
  <si>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</si>
  <si>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</si>
  <si>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</si>
  <si>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</si>
  <si>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</si>
  <si>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</si>
  <si>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</si>
  <si>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</si>
  <si>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</si>
  <si>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</si>
  <si>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</si>
  <si>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</si>
  <si>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</si>
  <si>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</si>
  <si>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</si>
  <si>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</si>
  <si>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</si>
  <si>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</si>
  <si>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</si>
  <si>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</si>
  <si>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</si>
  <si>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</si>
  <si>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</si>
  <si>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</si>
  <si>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</si>
  <si>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</si>
  <si>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</si>
  <si>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</si>
  <si>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</si>
  <si>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</si>
  <si>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</si>
  <si>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</si>
  <si>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</si>
  <si>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</si>
  <si>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</si>
  <si>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</si>
  <si>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</si>
  <si>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</si>
  <si>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</si>
  <si>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</si>
  <si>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</si>
  <si>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</si>
  <si>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</si>
  <si>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</si>
  <si>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</si>
  <si>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</si>
  <si>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</si>
  <si>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</si>
  <si>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</si>
  <si>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</si>
  <si>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</si>
  <si>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</si>
  <si>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</si>
  <si>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</si>
  <si>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</si>
  <si>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</si>
  <si>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</si>
  <si>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</si>
  <si>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</si>
  <si>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</si>
  <si>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</si>
  <si>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</si>
  <si>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</si>
  <si>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</si>
  <si>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</si>
  <si>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</si>
  <si>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</si>
  <si>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</si>
  <si>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</si>
  <si>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</si>
  <si>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</si>
  <si>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</si>
  <si>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</si>
  <si>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</si>
  <si>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</si>
  <si>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</si>
  <si>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</si>
  <si>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</si>
  <si>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</si>
  <si>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</si>
  <si>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</si>
  <si>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</si>
  <si>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</si>
  <si>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</si>
  <si>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</si>
  <si>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</si>
  <si>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</si>
  <si>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</si>
  <si>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</si>
  <si>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</si>
  <si>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</si>
  <si>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</si>
  <si>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</si>
  <si>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</si>
  <si>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</si>
  <si>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</si>
  <si>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</si>
  <si>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</si>
  <si>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</si>
  <si>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</si>
  <si>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</si>
  <si>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</si>
  <si>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</si>
  <si>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</si>
  <si>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</si>
  <si>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</si>
  <si>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</si>
  <si>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</si>
  <si>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</si>
  <si>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</si>
  <si>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</si>
  <si>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</si>
  <si>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</si>
  <si>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</si>
  <si>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</si>
  <si>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</si>
  <si>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</si>
  <si>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</si>
  <si>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</si>
  <si>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</si>
  <si>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</si>
  <si>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</si>
  <si>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</si>
  <si>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</si>
  <si>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</si>
  <si>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</si>
  <si>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</si>
  <si>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</si>
  <si>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</si>
  <si>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</si>
  <si>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</si>
  <si>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</si>
  <si>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</si>
  <si>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</si>
  <si>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</si>
  <si>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</si>
  <si>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</si>
  <si>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</si>
  <si>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</si>
  <si>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</si>
  <si>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</si>
  <si>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</si>
  <si>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</si>
  <si>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</si>
  <si>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</si>
  <si>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</si>
  <si>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</si>
  <si>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</si>
  <si>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</si>
  <si>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</si>
  <si>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</si>
  <si>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</si>
  <si>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</si>
  <si>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</si>
  <si>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</si>
  <si>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</si>
  <si>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</si>
  <si>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</si>
  <si>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</si>
  <si>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</si>
  <si>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</si>
  <si>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</si>
  <si>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</si>
  <si>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</si>
  <si>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</si>
  <si>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</si>
  <si>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</si>
  <si>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</si>
  <si>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</si>
  <si>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</si>
  <si>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</si>
  <si>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</si>
  <si>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</si>
  <si>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</si>
  <si>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</si>
  <si>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</si>
  <si>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</si>
  <si>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</si>
  <si>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</si>
  <si>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</si>
  <si>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</si>
  <si>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</si>
  <si>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</si>
  <si>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</si>
  <si>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</si>
  <si>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</si>
  <si>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</si>
  <si>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</si>
  <si>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</si>
  <si>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</si>
  <si>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</si>
  <si>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</si>
  <si>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</si>
  <si>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</si>
  <si>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</si>
  <si>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</si>
  <si>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</si>
  <si>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</si>
  <si>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</si>
  <si>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</si>
  <si>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</si>
  <si>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</si>
  <si>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</si>
  <si>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</si>
  <si>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</si>
  <si>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</si>
  <si>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</si>
  <si>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</si>
  <si>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</si>
  <si>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</si>
  <si>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</si>
  <si>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</si>
  <si>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</si>
  <si>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</si>
  <si>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</si>
  <si>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</si>
  <si>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</si>
  <si>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</si>
  <si>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</si>
  <si>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</si>
  <si>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</si>
  <si>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</si>
  <si>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</si>
  <si>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</si>
  <si>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</si>
  <si>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</si>
  <si>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</si>
  <si>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</si>
  <si>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</si>
  <si>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</si>
  <si>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</si>
  <si>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</si>
  <si>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</si>
  <si>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</si>
  <si>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</si>
  <si>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</si>
  <si>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</si>
  <si>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</si>
  <si>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</si>
  <si>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</si>
  <si>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</si>
  <si>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</si>
  <si>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</si>
  <si>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</si>
  <si>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</si>
  <si>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</si>
  <si>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</si>
  <si>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</si>
  <si>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</si>
  <si>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</si>
  <si>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</si>
  <si>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</si>
  <si>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</si>
  <si>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</si>
  <si>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</si>
  <si>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</si>
  <si>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</si>
  <si>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</si>
  <si>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</si>
  <si>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</si>
  <si>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</si>
  <si>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</si>
  <si>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</si>
  <si>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</si>
  <si>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</si>
  <si>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</si>
  <si>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</si>
  <si>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</si>
  <si>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</si>
  <si>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</si>
  <si>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</si>
  <si>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</si>
  <si>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</si>
  <si>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</si>
  <si>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</si>
  <si>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</si>
  <si>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</si>
  <si>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</si>
  <si>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</si>
  <si>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</si>
  <si>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</si>
  <si>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</si>
  <si>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</si>
  <si>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</si>
  <si>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</si>
  <si>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</si>
  <si>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</si>
  <si>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</si>
  <si>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</si>
  <si>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</si>
  <si>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</si>
  <si>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</si>
  <si>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</si>
  <si>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</si>
  <si>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</si>
  <si>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</si>
  <si>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</si>
  <si>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</si>
  <si>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</si>
  <si>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</si>
  <si>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</si>
  <si>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</si>
  <si>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</si>
  <si>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</si>
  <si>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</si>
  <si>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</si>
  <si>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</si>
  <si>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</si>
  <si>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</si>
  <si>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</si>
  <si>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</si>
  <si>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</si>
  <si>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</si>
  <si>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</si>
  <si>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</si>
  <si>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</si>
  <si>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</si>
  <si>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</si>
  <si>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</si>
  <si>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</si>
  <si>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</si>
  <si>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</si>
  <si>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</si>
  <si>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</si>
  <si>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</si>
  <si>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</si>
  <si>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</si>
  <si>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</si>
  <si>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</si>
  <si>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</si>
  <si>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</si>
  <si>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</si>
  <si>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</si>
  <si>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</si>
  <si>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</si>
  <si>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</si>
  <si>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</si>
  <si>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</si>
  <si>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</si>
  <si>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</si>
  <si>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</si>
  <si>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</si>
  <si>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</si>
  <si>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</si>
  <si>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</si>
  <si>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</si>
  <si>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</si>
  <si>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</si>
  <si>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</si>
  <si>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</si>
  <si>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</si>
  <si>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</si>
  <si>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</si>
  <si>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</si>
  <si>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</si>
  <si>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</si>
  <si>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</si>
  <si>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</si>
  <si>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</si>
  <si>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</si>
  <si>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</si>
  <si>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</si>
  <si>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</si>
  <si>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</si>
  <si>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</si>
  <si>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</si>
  <si>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</si>
  <si>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</si>
  <si>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</si>
  <si>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</si>
  <si>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</si>
  <si>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</si>
  <si>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</si>
  <si>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</si>
  <si>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</si>
  <si>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</si>
  <si>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</si>
  <si>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</si>
  <si>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</si>
  <si>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</si>
  <si>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</si>
  <si>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</si>
  <si>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</si>
  <si>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</si>
  <si>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</si>
  <si>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</si>
  <si>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</si>
  <si>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</si>
  <si>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</si>
  <si>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</si>
  <si>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</si>
  <si>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</si>
  <si>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</si>
  <si>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</si>
  <si>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</si>
  <si>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</si>
  <si>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</si>
  <si>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</si>
  <si>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</si>
  <si>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</si>
  <si>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</si>
  <si>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</si>
  <si>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</si>
  <si>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</si>
  <si>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</si>
  <si>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</si>
  <si>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</si>
  <si>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</si>
  <si>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</si>
  <si>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</si>
  <si>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</si>
  <si>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</si>
  <si>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</si>
  <si>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</si>
  <si>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</si>
  <si>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</si>
  <si>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</si>
  <si>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</si>
  <si>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</si>
  <si>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</si>
  <si>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</si>
  <si>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</si>
  <si>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</si>
  <si>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</si>
  <si>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</si>
  <si>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</si>
  <si>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</si>
  <si>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</si>
  <si>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</si>
  <si>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</si>
  <si>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</si>
  <si>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</si>
  <si>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</si>
  <si>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</si>
  <si>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</si>
  <si>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</si>
  <si>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</si>
  <si>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</si>
  <si>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</si>
  <si>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</si>
  <si>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</si>
  <si>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</si>
  <si>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</si>
  <si>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</si>
  <si>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</si>
  <si>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</si>
  <si>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</si>
  <si>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</si>
  <si>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</si>
  <si>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</si>
  <si>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</si>
  <si>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</si>
  <si>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</si>
  <si>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</si>
  <si>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</si>
  <si>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</si>
  <si>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</si>
  <si>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</si>
  <si>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</si>
  <si>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</si>
  <si>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</si>
  <si>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</si>
  <si>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</si>
  <si>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</si>
  <si>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</si>
  <si>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</si>
  <si>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</si>
  <si>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</si>
  <si>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</si>
  <si>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</si>
  <si>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</si>
  <si>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</si>
  <si>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</si>
  <si>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</si>
  <si>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</si>
  <si>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</si>
  <si>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</si>
  <si>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</si>
  <si>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</si>
  <si>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</si>
  <si>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</si>
  <si>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</si>
  <si>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</si>
  <si>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</si>
  <si>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</si>
  <si>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</si>
  <si>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</si>
  <si>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</si>
  <si>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</si>
  <si>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</si>
  <si>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</si>
  <si>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</si>
  <si>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</si>
  <si>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</si>
  <si>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</si>
  <si>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</si>
  <si>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</si>
  <si>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</si>
  <si>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</si>
  <si>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</si>
  <si>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</si>
  <si>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</si>
  <si>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</si>
  <si>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</si>
  <si>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</si>
  <si>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</si>
  <si>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</si>
  <si>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</si>
  <si>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</si>
  <si>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</si>
  <si>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</si>
  <si>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</si>
  <si>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</si>
  <si>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</si>
  <si>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</si>
  <si>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</si>
  <si>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</si>
  <si>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</si>
  <si>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</si>
  <si>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</si>
  <si>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</si>
  <si>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</si>
  <si>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</si>
  <si>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</si>
  <si>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</si>
  <si>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</si>
  <si>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</si>
  <si>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</si>
  <si>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</si>
  <si>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</si>
  <si>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</si>
  <si>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</si>
  <si>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</si>
  <si>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</si>
  <si>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</si>
  <si>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</si>
  <si>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</si>
  <si>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</si>
  <si>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</si>
  <si>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</si>
  <si>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</si>
  <si>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</si>
  <si>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</si>
  <si>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</si>
  <si>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</si>
  <si>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</si>
  <si>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</si>
  <si>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</si>
  <si>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</si>
  <si>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</si>
  <si>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</si>
  <si>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</si>
  <si>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</si>
  <si>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</si>
  <si>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</si>
  <si>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</si>
  <si>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</si>
  <si>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</si>
  <si>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</si>
  <si>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</si>
  <si>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</si>
  <si>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</si>
  <si>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</si>
  <si>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</si>
  <si>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</si>
  <si>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</si>
  <si>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</si>
  <si>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</si>
  <si>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</si>
  <si>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</si>
  <si>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</si>
  <si>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</si>
  <si>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</si>
  <si>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</si>
  <si>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</si>
  <si>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</si>
  <si>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</si>
  <si>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</si>
  <si>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</si>
  <si>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</si>
  <si>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</si>
  <si>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</si>
  <si>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</si>
  <si>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</si>
  <si>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</si>
  <si>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</si>
  <si>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</si>
  <si>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</si>
  <si>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</si>
  <si>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</si>
  <si>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</si>
  <si>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</si>
  <si>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</si>
  <si>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</si>
  <si>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</si>
  <si>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</si>
  <si>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</si>
  <si>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</si>
  <si>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</si>
  <si>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</si>
  <si>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</si>
  <si>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</si>
  <si>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</si>
  <si>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</si>
  <si>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</si>
  <si>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</si>
  <si>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</si>
  <si>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</si>
  <si>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</si>
  <si>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</si>
  <si>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</si>
  <si>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</si>
  <si>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</si>
  <si>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</si>
  <si>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</si>
  <si>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</si>
  <si>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</si>
  <si>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</si>
  <si>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</si>
  <si>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</si>
  <si>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</si>
  <si>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</si>
  <si>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</si>
  <si>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</si>
  <si>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</si>
  <si>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</si>
  <si>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</si>
  <si>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</si>
  <si>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</si>
  <si>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</si>
  <si>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</si>
  <si>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</si>
  <si>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</si>
  <si>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</si>
  <si>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</si>
  <si>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</si>
  <si>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</si>
  <si>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</si>
  <si>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</si>
  <si>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</si>
  <si>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</si>
  <si>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</si>
  <si>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</si>
  <si>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</si>
  <si>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</si>
  <si>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</si>
  <si>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</si>
  <si>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</si>
  <si>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</si>
  <si>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</si>
  <si>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</si>
  <si>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</si>
  <si>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</si>
  <si>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</si>
  <si>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</si>
  <si>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</si>
  <si>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</si>
  <si>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</si>
  <si>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</si>
  <si>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</si>
  <si>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</si>
  <si>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</si>
  <si>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</si>
  <si>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</si>
  <si>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</si>
  <si>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</si>
  <si>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</si>
  <si>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</si>
  <si>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</si>
  <si>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</si>
  <si>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</si>
  <si>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</si>
  <si>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</si>
  <si>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</si>
  <si>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</si>
  <si>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</si>
  <si>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</si>
  <si>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</si>
  <si>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</si>
  <si>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</si>
  <si>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</si>
  <si>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</si>
  <si>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</si>
  <si>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</si>
  <si>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</si>
  <si>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</si>
  <si>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</si>
  <si>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</si>
  <si>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</si>
  <si>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</si>
  <si>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</si>
  <si>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</si>
  <si>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</si>
  <si>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</si>
  <si>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</si>
  <si>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</si>
  <si>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</si>
  <si>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</si>
  <si>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</si>
  <si>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</si>
  <si>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</si>
  <si>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</si>
  <si>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</si>
  <si>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</si>
  <si>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</si>
  <si>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</si>
  <si>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</si>
  <si>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</si>
  <si>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</si>
  <si>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</si>
  <si>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</si>
  <si>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</si>
  <si>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</si>
  <si>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</si>
  <si>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</si>
  <si>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</si>
  <si>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</si>
  <si>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</si>
  <si>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</si>
  <si>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</si>
  <si>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</si>
  <si>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</si>
  <si>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</si>
  <si>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</si>
  <si>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</si>
  <si>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</si>
  <si>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</si>
  <si>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</si>
  <si>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</si>
  <si>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</si>
  <si>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</si>
  <si>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</si>
  <si>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</si>
  <si>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</si>
  <si>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</si>
  <si>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</si>
  <si>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</si>
  <si>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</si>
  <si>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</si>
  <si>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</si>
  <si>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</si>
  <si>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</si>
  <si>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</si>
  <si>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</si>
  <si>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</si>
  <si>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</si>
  <si>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</si>
  <si>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</si>
  <si>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</si>
  <si>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</si>
  <si>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</si>
  <si>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</si>
  <si>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</si>
  <si>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</si>
  <si>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</si>
  <si>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</si>
  <si>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</si>
  <si>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</si>
  <si>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</si>
  <si>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</si>
  <si>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</si>
  <si>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</si>
  <si>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</si>
  <si>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</si>
  <si>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</si>
  <si>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</si>
  <si>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</si>
  <si>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</si>
  <si>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</si>
  <si>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</si>
  <si>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</si>
  <si>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</si>
  <si>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</si>
  <si>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</si>
  <si>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</si>
  <si>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</si>
  <si>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</si>
  <si>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</si>
  <si>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</si>
  <si>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</si>
  <si>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</si>
  <si>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</si>
  <si>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</si>
  <si>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</si>
  <si>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</si>
  <si>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</si>
  <si>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</si>
  <si>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</si>
  <si>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</si>
  <si>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</si>
  <si>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</si>
  <si>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</si>
  <si>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</si>
  <si>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</si>
  <si>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</si>
  <si>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</si>
  <si>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</si>
  <si>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</si>
  <si>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</si>
  <si>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</si>
  <si>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</si>
  <si>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</si>
  <si>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</si>
  <si>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</si>
  <si>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</si>
  <si>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</si>
  <si>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</si>
  <si>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</si>
  <si>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</si>
  <si>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</si>
  <si>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</si>
  <si>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</si>
  <si>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</si>
  <si>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</si>
  <si>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</si>
  <si>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</si>
  <si>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</si>
  <si>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</si>
  <si>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</si>
  <si>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</si>
  <si>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</si>
  <si>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</si>
  <si>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</si>
  <si>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</si>
  <si>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</si>
  <si>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</si>
  <si>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</si>
  <si>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</si>
  <si>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</si>
  <si>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</si>
  <si>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</si>
  <si>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</si>
  <si>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</si>
  <si>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</si>
  <si>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</si>
  <si>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</si>
  <si>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</si>
  <si>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</si>
  <si>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</si>
  <si>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</si>
  <si>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</si>
  <si>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</si>
  <si>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</si>
  <si>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</si>
  <si>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</si>
  <si>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</si>
  <si>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</si>
  <si>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</si>
  <si>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</si>
  <si>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</si>
  <si>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</si>
  <si>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</si>
  <si>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</si>
  <si>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</si>
  <si>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</si>
  <si>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</si>
  <si>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</si>
  <si>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</si>
  <si>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</si>
  <si>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</si>
  <si>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</si>
  <si>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</si>
  <si>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</si>
  <si>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</si>
  <si>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</si>
  <si>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</si>
  <si>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</si>
  <si>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</si>
  <si>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</si>
  <si>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</si>
  <si>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</si>
  <si>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</si>
  <si>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</si>
  <si>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</si>
  <si>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</si>
  <si>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</si>
  <si>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</si>
  <si>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</si>
  <si>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</si>
  <si>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</si>
  <si>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</si>
  <si>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</si>
  <si>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</si>
  <si>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</si>
  <si>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</si>
  <si>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</si>
  <si>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</si>
  <si>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</si>
  <si>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</si>
  <si>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</si>
  <si>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</si>
  <si>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</si>
  <si>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</si>
  <si>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</si>
  <si>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</si>
  <si>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</si>
  <si>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</si>
  <si>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</si>
  <si>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</si>
  <si>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</si>
  <si>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</si>
  <si>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</si>
  <si>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</si>
  <si>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</si>
  <si>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</si>
  <si>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</si>
  <si>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</si>
  <si>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</si>
  <si>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</si>
  <si>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</si>
  <si>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</si>
  <si>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</si>
  <si>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</si>
  <si>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</si>
  <si>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</si>
  <si>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</si>
  <si>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</si>
  <si>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</si>
  <si>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</si>
  <si>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</si>
  <si>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</si>
  <si>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</si>
  <si>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</si>
  <si>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</si>
  <si>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</si>
  <si>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</si>
  <si>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</si>
  <si>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</si>
  <si>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</si>
  <si>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</si>
  <si>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</si>
  <si>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</si>
  <si>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</si>
  <si>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</si>
  <si>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</si>
  <si>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</si>
  <si>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</si>
  <si>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</si>
  <si>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</si>
  <si>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</si>
  <si>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</si>
  <si>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</si>
  <si>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</si>
  <si>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</si>
  <si>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</si>
  <si>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</si>
  <si>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</si>
  <si>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</si>
  <si>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</si>
  <si>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</si>
  <si>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</si>
  <si>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</si>
  <si>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</si>
  <si>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</si>
  <si>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</si>
  <si>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</si>
  <si>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</si>
  <si>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</si>
  <si>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</si>
  <si>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</si>
  <si>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</si>
  <si>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</si>
  <si>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</si>
  <si>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</si>
  <si>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</si>
  <si>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</si>
  <si>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</si>
  <si>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</si>
  <si>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</si>
  <si>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</si>
  <si>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</si>
  <si>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</si>
  <si>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</si>
  <si>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</si>
  <si>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</si>
  <si>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</si>
  <si>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</si>
  <si>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</si>
  <si>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</si>
  <si>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</si>
  <si>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</si>
  <si>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</si>
  <si>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</si>
  <si>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</si>
  <si>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</si>
  <si>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</si>
  <si>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</si>
  <si>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</si>
  <si>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</si>
  <si>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</si>
  <si>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</si>
  <si>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</si>
  <si>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</si>
  <si>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</si>
  <si>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</si>
  <si>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</si>
  <si>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</si>
  <si>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</si>
  <si>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</si>
  <si>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</si>
  <si>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</si>
  <si>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</si>
  <si>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</si>
  <si>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</si>
  <si>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</si>
  <si>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</si>
  <si>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</si>
  <si>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</si>
  <si>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</si>
  <si>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</si>
  <si>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</si>
  <si>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</si>
  <si>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</si>
  <si>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</si>
  <si>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</si>
  <si>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</si>
  <si>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</si>
  <si>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</si>
  <si>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</si>
  <si>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</si>
  <si>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</si>
  <si>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</si>
  <si>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</si>
  <si>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</si>
  <si>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</si>
  <si>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</si>
  <si>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</si>
  <si>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</si>
  <si>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</si>
  <si>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</si>
  <si>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</si>
  <si>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</si>
  <si>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</si>
  <si>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</si>
  <si>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</si>
  <si>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</si>
  <si>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</si>
  <si>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</si>
  <si>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</si>
  <si>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</si>
  <si>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</si>
  <si>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</si>
  <si>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</si>
  <si>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</si>
  <si>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</si>
  <si>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</si>
  <si>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</si>
  <si>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</si>
  <si>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</si>
  <si>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</si>
  <si>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</si>
  <si>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</si>
  <si>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</si>
  <si>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</si>
  <si>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</si>
  <si>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</si>
  <si>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</si>
  <si>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</si>
  <si>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</si>
  <si>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</si>
  <si>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</si>
  <si>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</si>
  <si>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</si>
  <si>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</si>
  <si>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</si>
  <si>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</si>
  <si>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</si>
  <si>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</si>
  <si>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</si>
  <si>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</si>
  <si>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</si>
  <si>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</si>
  <si>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</si>
  <si>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</si>
  <si>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</si>
  <si>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</si>
  <si>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</si>
  <si>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</si>
  <si>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</si>
  <si>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</si>
  <si>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</si>
  <si>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</si>
  <si>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</si>
  <si>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</si>
  <si>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</si>
  <si>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</si>
  <si>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</si>
  <si>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</si>
  <si>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</si>
  <si>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</si>
  <si>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</si>
  <si>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</si>
  <si>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</si>
  <si>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</si>
  <si>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</si>
  <si>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</si>
  <si>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</si>
  <si>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</si>
  <si>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</si>
  <si>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</si>
  <si>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</si>
  <si>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</si>
  <si>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</si>
  <si>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</si>
  <si>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</si>
  <si>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</si>
  <si>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</si>
  <si>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</si>
  <si>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</si>
  <si>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</si>
  <si>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</si>
  <si>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</si>
  <si>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</si>
  <si>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</si>
  <si>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</si>
  <si>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</si>
  <si>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</si>
  <si>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</si>
  <si>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</si>
  <si>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</si>
  <si>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</si>
  <si>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</si>
  <si>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</si>
  <si>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</si>
  <si>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</si>
  <si>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</si>
  <si>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</si>
  <si>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</si>
  <si>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</si>
  <si>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</si>
  <si>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</si>
  <si>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</si>
  <si>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</si>
  <si>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</si>
  <si>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</si>
  <si>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</si>
  <si>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</si>
  <si>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</si>
  <si>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</si>
  <si>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</si>
  <si>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</si>
  <si>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</si>
  <si>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</si>
  <si>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</si>
  <si>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</si>
  <si>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</si>
  <si>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</si>
  <si>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</si>
  <si>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</si>
  <si>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</si>
  <si>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</si>
  <si>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</si>
  <si>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</si>
  <si>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</si>
  <si>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</si>
  <si>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</si>
  <si>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</si>
  <si>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</si>
  <si>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</si>
  <si>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</si>
  <si>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</si>
  <si>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</si>
  <si>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</si>
  <si>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</si>
  <si>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</si>
  <si>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</si>
  <si>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</si>
  <si>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</si>
  <si>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</si>
  <si>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</si>
  <si>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</si>
  <si>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</si>
  <si>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</si>
  <si>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</si>
  <si>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</si>
  <si>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</si>
  <si>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</si>
  <si>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</si>
  <si>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</si>
  <si>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</si>
  <si>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</si>
  <si>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</si>
  <si>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</si>
  <si>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</si>
  <si>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</si>
  <si>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</si>
  <si>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</si>
  <si>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</si>
  <si>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</si>
  <si>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</si>
  <si>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</si>
  <si>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</si>
  <si>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</si>
  <si>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</si>
  <si>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</si>
  <si>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</si>
  <si>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</si>
  <si>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</si>
  <si>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</si>
  <si>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</si>
  <si>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</si>
  <si>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</si>
  <si>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</si>
  <si>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</si>
  <si>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</si>
  <si>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</si>
  <si>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</si>
  <si>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</si>
  <si>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</si>
  <si>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</si>
  <si>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</si>
  <si>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</si>
  <si>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</si>
  <si>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</si>
  <si>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</si>
  <si>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</si>
  <si>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</si>
  <si>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</si>
  <si>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</si>
  <si>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</si>
  <si>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</si>
  <si>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</si>
  <si>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</si>
  <si>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</si>
  <si>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</si>
  <si>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</si>
  <si>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</si>
  <si>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</si>
  <si>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</si>
  <si>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</si>
  <si>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</si>
  <si>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</si>
  <si>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</si>
  <si>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</si>
  <si>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</si>
  <si>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</si>
  <si>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</si>
  <si>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</si>
  <si>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</si>
  <si>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</si>
  <si>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</si>
  <si>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</si>
  <si>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</si>
  <si>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</si>
  <si>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</si>
  <si>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</si>
  <si>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</si>
  <si>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</si>
  <si>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</si>
  <si>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</si>
  <si>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</si>
  <si>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</si>
  <si>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</si>
  <si>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</si>
  <si>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</si>
  <si>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</si>
  <si>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</si>
  <si>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</si>
  <si>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</si>
  <si>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</si>
  <si>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</si>
  <si>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</si>
  <si>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</si>
  <si>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</si>
  <si>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</si>
  <si>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</si>
  <si>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</si>
  <si>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</si>
  <si>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</si>
  <si>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</si>
  <si>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</si>
  <si>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</si>
  <si>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</si>
  <si>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</si>
  <si>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</si>
  <si>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</si>
  <si>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</si>
  <si>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</si>
  <si>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</si>
  <si>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</si>
  <si>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</si>
  <si>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</si>
  <si>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</si>
  <si>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</si>
  <si>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</si>
  <si>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</si>
  <si>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</si>
  <si>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</si>
  <si>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</si>
  <si>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</si>
  <si>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</si>
  <si>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</si>
  <si>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</si>
  <si>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</si>
  <si>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</si>
  <si>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</si>
  <si>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</si>
  <si>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</si>
  <si>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</si>
  <si>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</si>
  <si>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</si>
  <si>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</si>
  <si>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</si>
  <si>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</si>
  <si>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</si>
  <si>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</si>
  <si>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</si>
  <si>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</si>
  <si>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</si>
  <si>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</si>
  <si>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</si>
  <si>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</si>
  <si>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</si>
  <si>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</si>
  <si>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</si>
  <si>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</si>
  <si>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</si>
  <si>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</si>
  <si>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</si>
  <si>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</si>
  <si>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</si>
  <si>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</si>
  <si>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</si>
  <si>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</si>
  <si>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</si>
  <si>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</si>
  <si>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</si>
  <si>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</si>
  <si>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</si>
  <si>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</si>
  <si>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</si>
  <si>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</si>
  <si>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</si>
  <si>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</si>
  <si>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</si>
  <si>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</si>
  <si>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</si>
  <si>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</si>
  <si>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</si>
  <si>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</si>
  <si>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</si>
  <si>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</si>
  <si>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</si>
  <si>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</si>
  <si>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</si>
  <si>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</si>
  <si>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</si>
  <si>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</si>
  <si>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</si>
  <si>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</si>
  <si>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</si>
  <si>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</si>
  <si>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</si>
  <si>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</si>
  <si>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</si>
  <si>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</si>
  <si>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</si>
  <si>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</si>
  <si>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</si>
  <si>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</si>
  <si>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</si>
  <si>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</si>
  <si>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</si>
  <si>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</si>
  <si>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</si>
  <si>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</si>
  <si>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</si>
  <si>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</si>
  <si>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</si>
  <si>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</si>
  <si>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</si>
  <si>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</si>
  <si>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</si>
  <si>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</si>
  <si>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</si>
  <si>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</si>
  <si>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</si>
  <si>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</si>
  <si>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</si>
  <si>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</si>
  <si>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</si>
  <si>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</si>
  <si>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</si>
  <si>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</si>
  <si>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</si>
  <si>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</si>
  <si>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</si>
  <si>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</si>
  <si>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</si>
  <si>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</si>
  <si>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</si>
  <si>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</si>
  <si>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</si>
  <si>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</si>
  <si>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</si>
  <si>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</si>
  <si>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</si>
  <si>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</si>
  <si>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</si>
  <si>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</si>
  <si>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</si>
  <si>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</si>
  <si>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</si>
  <si>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</si>
  <si>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</si>
  <si>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</si>
  <si>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</si>
  <si>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</si>
  <si>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</si>
  <si>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</si>
  <si>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</si>
  <si>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</si>
  <si>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</si>
  <si>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</si>
  <si>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</si>
  <si>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</si>
  <si>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</si>
  <si>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</si>
  <si>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</si>
  <si>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</si>
  <si>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</si>
  <si>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</si>
  <si>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</si>
  <si>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</si>
  <si>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</si>
  <si>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</si>
  <si>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</si>
  <si>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</si>
  <si>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</si>
  <si>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</si>
  <si>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</si>
  <si>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</si>
  <si>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</si>
  <si>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</si>
  <si>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</si>
  <si>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</si>
  <si>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</si>
  <si>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</si>
  <si>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</si>
  <si>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</si>
  <si>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</si>
  <si>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</si>
  <si>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</si>
  <si>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</si>
  <si>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</si>
  <si>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</si>
  <si>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</si>
  <si>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</si>
  <si>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</si>
  <si>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</si>
  <si>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</si>
  <si>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</si>
  <si>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</si>
  <si>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</si>
  <si>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</si>
  <si>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</si>
  <si>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</si>
  <si>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</si>
  <si>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</si>
  <si>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</si>
  <si>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</si>
  <si>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</si>
  <si>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</si>
  <si>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</si>
  <si>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</si>
  <si>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</si>
  <si>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</si>
  <si>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</si>
  <si>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</si>
  <si>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</si>
  <si>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</si>
  <si>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</si>
  <si>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</si>
  <si>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</si>
  <si>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</si>
  <si>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</si>
  <si>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</si>
  <si>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</si>
  <si>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</si>
  <si>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</si>
  <si>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</si>
  <si>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</si>
  <si>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</si>
  <si>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</si>
  <si>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</si>
  <si>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</si>
  <si>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</si>
  <si>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</si>
  <si>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</si>
  <si>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</si>
  <si>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</si>
  <si>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</si>
  <si>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</si>
  <si>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</si>
  <si>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</si>
  <si>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</si>
  <si>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</si>
  <si>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</si>
  <si>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</si>
  <si>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</si>
  <si>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</si>
  <si>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</si>
  <si>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</si>
  <si>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</si>
  <si>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</si>
  <si>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</si>
  <si>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</si>
  <si>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</si>
  <si>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</si>
  <si>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</si>
  <si>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</si>
  <si>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</si>
  <si>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</si>
  <si>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</si>
  <si>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</si>
  <si>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</si>
  <si>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</si>
  <si>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</si>
  <si>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</si>
  <si>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</si>
  <si>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</si>
  <si>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</si>
  <si>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</si>
  <si>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</si>
  <si>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</si>
  <si>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</si>
  <si>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</si>
  <si>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</si>
  <si>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</si>
  <si>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</si>
  <si>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</si>
  <si>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</si>
  <si>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</si>
  <si>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</si>
  <si>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</si>
  <si>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</si>
  <si>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</si>
  <si>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</si>
  <si>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</si>
  <si>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</si>
  <si>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</si>
  <si>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</si>
  <si>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</si>
  <si>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</si>
  <si>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</si>
  <si>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</si>
  <si>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</si>
  <si>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</si>
  <si>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</si>
  <si>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</si>
  <si>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</si>
  <si>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</si>
  <si>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</si>
  <si>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</si>
  <si>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</si>
  <si>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</si>
  <si>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</si>
  <si>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</si>
  <si>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</si>
  <si>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</si>
  <si>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</si>
  <si>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</si>
  <si>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</si>
  <si>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</si>
  <si>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</si>
  <si>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</si>
  <si>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</si>
  <si>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</si>
  <si>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</si>
  <si>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</si>
  <si>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</si>
  <si>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</si>
  <si>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</si>
  <si>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</si>
  <si>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</si>
  <si>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</si>
  <si>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</si>
  <si>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</si>
  <si>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</si>
  <si>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</si>
  <si>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</si>
  <si>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</si>
  <si>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</si>
  <si>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</si>
  <si>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</si>
  <si>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</si>
  <si>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</si>
  <si>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</si>
  <si>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</si>
  <si>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</si>
  <si>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</si>
  <si>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</si>
  <si>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</si>
  <si>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</si>
  <si>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</si>
  <si>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</si>
  <si>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</si>
  <si>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</si>
  <si>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</si>
  <si>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</si>
  <si>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</si>
  <si>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</si>
  <si>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</si>
  <si>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</si>
  <si>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</si>
  <si>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</si>
  <si>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</si>
  <si>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</si>
  <si>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</si>
  <si>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</si>
  <si>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</si>
  <si>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</si>
  <si>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</si>
  <si>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</si>
  <si>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</si>
  <si>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</si>
  <si>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</si>
  <si>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</si>
  <si>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</si>
  <si>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</si>
  <si>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</si>
  <si>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</si>
  <si>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</si>
  <si>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</si>
  <si>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</si>
  <si>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</si>
  <si>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</si>
  <si>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</si>
  <si>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</si>
  <si>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</si>
  <si>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</si>
  <si>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</si>
  <si>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</si>
  <si>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</si>
  <si>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</si>
  <si>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</si>
  <si>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</si>
  <si>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</si>
  <si>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</si>
  <si>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</si>
  <si>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</si>
  <si>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</si>
  <si>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</si>
  <si>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</si>
  <si>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</si>
  <si>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</si>
  <si>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</si>
  <si>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</si>
  <si>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</si>
  <si>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</si>
  <si>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</si>
  <si>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</si>
  <si>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</si>
  <si>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</si>
  <si>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</si>
  <si>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</si>
  <si>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</si>
  <si>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</si>
  <si>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</si>
  <si>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</si>
  <si>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</si>
  <si>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</si>
  <si>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</si>
  <si>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</si>
  <si>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</si>
  <si>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</si>
  <si>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</si>
  <si>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</si>
  <si>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</si>
  <si>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</si>
  <si>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</si>
  <si>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</si>
  <si>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</si>
  <si>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</si>
  <si>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</si>
  <si>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</si>
  <si>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</si>
  <si>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</si>
  <si>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</si>
  <si>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</si>
  <si>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</si>
  <si>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</si>
  <si>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</si>
  <si>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</si>
  <si>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</si>
  <si>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</si>
  <si>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</si>
  <si>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</si>
  <si>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</si>
  <si>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</si>
  <si>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</si>
  <si>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</si>
  <si>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</si>
  <si>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</si>
  <si>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</si>
  <si>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</si>
  <si>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</si>
  <si>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</si>
  <si>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</si>
  <si>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</si>
  <si>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</si>
  <si>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</si>
  <si>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</si>
  <si>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</si>
  <si>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</si>
  <si>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</si>
  <si>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</si>
  <si>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</si>
  <si>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</si>
  <si>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</si>
  <si>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</si>
  <si>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</si>
  <si>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</si>
  <si>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</si>
  <si>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</si>
  <si>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</si>
  <si>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</si>
  <si>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</si>
  <si>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</si>
  <si>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</si>
  <si>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</si>
  <si>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</si>
  <si>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</si>
  <si>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</si>
  <si>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</si>
  <si>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</si>
  <si>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</si>
  <si>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</si>
  <si>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</si>
  <si>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</si>
  <si>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</si>
  <si>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</si>
  <si>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</si>
  <si>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</si>
  <si>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</si>
  <si>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</si>
  <si>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</si>
  <si>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</si>
  <si>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</si>
  <si>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</si>
  <si>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</si>
  <si>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</si>
  <si>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</si>
  <si>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</si>
  <si>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</si>
  <si>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</si>
  <si>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</si>
  <si>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</si>
  <si>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</si>
  <si>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</si>
  <si>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</si>
  <si>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</si>
  <si>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</si>
  <si>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</si>
  <si>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</si>
  <si>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</si>
  <si>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</si>
  <si>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</si>
  <si>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</si>
  <si>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</si>
  <si>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</si>
  <si>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</si>
  <si>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</si>
  <si>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</si>
  <si>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</si>
  <si>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</si>
  <si>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</si>
  <si>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</si>
  <si>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</si>
  <si>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</si>
  <si>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</si>
  <si>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</si>
  <si>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</si>
  <si>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</si>
  <si>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</si>
  <si>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</si>
  <si>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</si>
  <si>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</si>
  <si>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</si>
  <si>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</si>
  <si>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</si>
  <si>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</si>
  <si>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</si>
  <si>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</si>
  <si>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</si>
  <si>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</si>
  <si>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</si>
  <si>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</si>
  <si>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</si>
  <si>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</si>
  <si>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</si>
  <si>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</si>
  <si>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</si>
  <si>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</si>
  <si>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</si>
  <si>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</si>
  <si>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</si>
  <si>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</si>
  <si>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</si>
  <si>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</si>
  <si>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</si>
  <si>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</si>
  <si>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</si>
  <si>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</si>
  <si>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</si>
  <si>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</si>
  <si>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</si>
  <si>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</si>
  <si>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</si>
  <si>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</si>
  <si>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</si>
  <si>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</si>
  <si>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</si>
  <si>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</si>
  <si>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</si>
  <si>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</si>
  <si>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</si>
  <si>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</si>
  <si>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</si>
  <si>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</si>
  <si>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</si>
  <si>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</si>
  <si>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</si>
  <si>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</si>
  <si>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</si>
  <si>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</si>
  <si>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</si>
  <si>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</si>
  <si>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</si>
  <si>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</si>
  <si>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</si>
  <si>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</si>
  <si>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</si>
  <si>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</si>
  <si>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</si>
  <si>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</si>
  <si>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</si>
  <si>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</si>
  <si>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</si>
  <si>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</si>
  <si>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</si>
  <si>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</si>
  <si>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</si>
  <si>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</si>
  <si>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</si>
  <si>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</si>
  <si>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</si>
  <si>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</si>
  <si>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</si>
  <si>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</si>
  <si>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</si>
  <si>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</si>
  <si>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</si>
  <si>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</si>
  <si>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</si>
  <si>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</si>
  <si>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</si>
  <si>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</si>
  <si>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</si>
  <si>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</si>
  <si>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</si>
  <si>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</si>
  <si>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</si>
  <si>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</si>
  <si>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</si>
  <si>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</si>
  <si>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</si>
  <si>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</si>
  <si>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</si>
  <si>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</si>
  <si>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</si>
  <si>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</si>
  <si>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</si>
  <si>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</si>
  <si>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</si>
  <si>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</si>
  <si>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</si>
  <si>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</si>
  <si>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</si>
  <si>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</si>
  <si>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</si>
  <si>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</si>
  <si>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</si>
  <si>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</si>
  <si>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</si>
  <si>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</si>
  <si>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</si>
  <si>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</si>
  <si>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</si>
  <si>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</si>
  <si>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</si>
  <si>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</si>
  <si>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</si>
  <si>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</si>
  <si>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</si>
  <si>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</si>
  <si>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</si>
  <si>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</si>
  <si>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</si>
  <si>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</si>
  <si>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</si>
  <si>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</si>
  <si>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</si>
  <si>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</si>
  <si>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</si>
  <si>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</si>
  <si>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</si>
  <si>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</si>
  <si>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</si>
  <si>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</si>
  <si>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</si>
  <si>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</si>
  <si>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</si>
  <si>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</si>
  <si>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</si>
  <si>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</si>
  <si>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</si>
  <si>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</si>
  <si>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</si>
  <si>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</si>
  <si>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</si>
  <si>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</si>
  <si>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</si>
  <si>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</si>
  <si>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</si>
  <si>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</si>
  <si>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</si>
  <si>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</si>
  <si>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</si>
  <si>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</si>
  <si>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</si>
  <si>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</si>
  <si>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</si>
  <si>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</si>
  <si>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</si>
  <si>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</si>
  <si>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</si>
  <si>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</si>
  <si>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</si>
  <si>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</si>
  <si>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</si>
  <si>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</si>
  <si>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</si>
  <si>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</si>
  <si>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</si>
  <si>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</si>
  <si>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</si>
  <si>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</si>
  <si>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</si>
  <si>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</si>
  <si>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</si>
  <si>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</si>
  <si>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</si>
  <si>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</si>
  <si>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</si>
  <si>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</si>
  <si>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</si>
  <si>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</si>
  <si>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</si>
  <si>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</si>
  <si>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</si>
  <si>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</si>
  <si>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</si>
  <si>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</si>
  <si>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</si>
  <si>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</si>
  <si>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</si>
  <si>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</si>
  <si>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</si>
  <si>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</si>
  <si>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</si>
  <si>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</si>
  <si>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</si>
  <si>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</si>
  <si>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</si>
  <si>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</si>
  <si>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</si>
  <si>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</si>
  <si>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</si>
  <si>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</si>
  <si>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</si>
  <si>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</si>
  <si>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</si>
  <si>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</si>
  <si>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</si>
  <si>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</si>
  <si>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</si>
  <si>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</si>
  <si>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</si>
  <si>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</si>
  <si>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</si>
  <si>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</si>
  <si>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</si>
  <si>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</si>
  <si>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</si>
  <si>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</si>
  <si>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</si>
  <si>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</si>
  <si>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</si>
  <si>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</si>
  <si>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</si>
  <si>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</si>
  <si>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</si>
  <si>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</si>
  <si>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</si>
  <si>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</si>
  <si>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</si>
  <si>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</si>
  <si>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</si>
  <si>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</si>
  <si>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</si>
  <si>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</si>
  <si>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</si>
  <si>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</si>
  <si>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</si>
  <si>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</si>
  <si>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</si>
  <si>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</si>
  <si>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</si>
  <si>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</si>
  <si>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</si>
  <si>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</si>
  <si>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</si>
  <si>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</si>
  <si>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</si>
  <si>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</si>
  <si>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</si>
  <si>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</si>
  <si>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</si>
  <si>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</si>
  <si>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</si>
  <si>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</si>
  <si>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</si>
  <si>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</si>
  <si>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</si>
  <si>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</si>
  <si>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</si>
  <si>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</si>
  <si>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</si>
  <si>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</si>
  <si>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</si>
  <si>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</si>
  <si>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</si>
  <si>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</si>
  <si>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</si>
  <si>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</si>
  <si>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</si>
  <si>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</si>
  <si>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</si>
  <si>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</si>
  <si>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</si>
  <si>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</si>
  <si>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</si>
  <si>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</si>
  <si>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</si>
  <si>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</si>
  <si>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</si>
  <si>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</si>
  <si>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</si>
  <si>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</si>
  <si>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</si>
  <si>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</si>
  <si>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</si>
  <si>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</si>
  <si>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</si>
  <si>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</si>
  <si>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</si>
  <si>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</si>
  <si>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</si>
  <si>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</si>
  <si>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</si>
  <si>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</si>
  <si>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</si>
  <si>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</si>
  <si>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</si>
  <si>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</si>
  <si>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</si>
  <si>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</si>
  <si>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</si>
  <si>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</si>
  <si>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</si>
  <si>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</si>
  <si>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</si>
  <si>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</si>
  <si>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</si>
  <si>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</si>
  <si>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</si>
  <si>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</si>
  <si>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</si>
  <si>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</si>
  <si>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</si>
  <si>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</si>
  <si>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</si>
  <si>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</si>
  <si>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</si>
  <si>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</si>
  <si>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</si>
  <si>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</si>
  <si>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</si>
  <si>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</si>
  <si>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</si>
  <si>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</si>
  <si>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</si>
  <si>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</si>
  <si>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</si>
  <si>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</si>
  <si>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</si>
  <si>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</si>
  <si>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</si>
  <si>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</si>
  <si>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</si>
  <si>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</si>
  <si>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</si>
  <si>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</si>
  <si>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</si>
  <si>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</si>
  <si>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</si>
  <si>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</si>
  <si>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</si>
  <si>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</si>
  <si>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</si>
  <si>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</si>
  <si>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</si>
  <si>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</si>
  <si>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</si>
  <si>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</si>
  <si>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</si>
  <si>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</si>
  <si>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</si>
  <si>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</si>
  <si>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</si>
  <si>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</si>
  <si>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</si>
  <si>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</si>
  <si>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</si>
  <si>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</si>
  <si>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</si>
  <si>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</si>
  <si>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</si>
  <si>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</si>
  <si>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</si>
  <si>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</si>
  <si>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</si>
  <si>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</si>
  <si>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</si>
  <si>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</si>
  <si>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</si>
  <si>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</si>
  <si>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</si>
  <si>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</si>
  <si>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</si>
  <si>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</si>
  <si>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</si>
  <si>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</si>
  <si>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</si>
  <si>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</si>
  <si>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</si>
  <si>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</si>
  <si>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</si>
  <si>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</si>
  <si>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</si>
  <si>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</si>
  <si>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</si>
  <si>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</si>
  <si>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</si>
  <si>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</si>
  <si>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</si>
  <si>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</si>
  <si>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</si>
  <si>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</si>
  <si>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</si>
  <si>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</si>
  <si>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</si>
  <si>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</si>
  <si>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</si>
  <si>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</si>
  <si>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</si>
  <si>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</si>
  <si>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</si>
  <si>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</si>
  <si>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</si>
  <si>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</si>
  <si>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</si>
  <si>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</si>
  <si>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</si>
  <si>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</si>
  <si>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</si>
  <si>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</si>
  <si>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</si>
  <si>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</si>
  <si>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</si>
  <si>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</si>
  <si>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</si>
  <si>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</si>
  <si>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</si>
  <si>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</si>
  <si>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</si>
  <si>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</si>
  <si>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</si>
  <si>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</si>
  <si>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</si>
  <si>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</si>
  <si>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</si>
  <si>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</si>
  <si>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</si>
  <si>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</si>
  <si>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</si>
  <si>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</si>
  <si>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</si>
  <si>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</si>
  <si>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</si>
  <si>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</si>
  <si>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</si>
  <si>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</si>
  <si>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</si>
  <si>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</si>
  <si>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</si>
  <si>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</si>
  <si>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</si>
  <si>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</si>
  <si>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</si>
  <si>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</si>
  <si>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</si>
  <si>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</si>
  <si>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</si>
  <si>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</si>
  <si>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</si>
  <si>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</si>
  <si>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</si>
  <si>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</si>
  <si>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</si>
  <si>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</si>
  <si>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</si>
  <si>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</si>
  <si>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</si>
  <si>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</si>
  <si>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</si>
  <si>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</si>
  <si>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</si>
  <si>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</si>
  <si>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</si>
  <si>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</si>
  <si>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</si>
  <si>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</si>
  <si>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</si>
  <si>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</si>
  <si>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</si>
  <si>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</si>
  <si>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</si>
  <si>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</si>
  <si>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</si>
  <si>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</si>
  <si>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</si>
  <si>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</si>
  <si>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</si>
  <si>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</si>
  <si>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</si>
  <si>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</si>
  <si>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</si>
  <si>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</si>
  <si>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</si>
  <si>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</si>
  <si>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</si>
  <si>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</si>
  <si>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</si>
  <si>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</si>
  <si>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</si>
  <si>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</si>
  <si>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</si>
  <si>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</si>
  <si>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</si>
  <si>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</si>
  <si>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</si>
  <si>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</si>
  <si>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</si>
  <si>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</si>
  <si>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</si>
  <si>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</si>
  <si>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</si>
  <si>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</si>
  <si>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</si>
  <si>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</si>
  <si>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</si>
  <si>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</si>
  <si>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</si>
  <si>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</si>
  <si>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</si>
  <si>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</si>
  <si>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</si>
  <si>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</si>
  <si>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</si>
  <si>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</si>
  <si>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</si>
  <si>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</si>
  <si>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</si>
  <si>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</si>
  <si>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</si>
  <si>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</si>
  <si>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</si>
  <si>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</si>
  <si>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</si>
  <si>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</si>
  <si>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</si>
  <si>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</si>
  <si>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</si>
  <si>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</si>
  <si>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</si>
  <si>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</si>
  <si>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</si>
  <si>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</si>
  <si>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</si>
  <si>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</si>
  <si>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</si>
  <si>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</si>
  <si>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</si>
  <si>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</si>
  <si>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</si>
  <si>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</si>
  <si>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</si>
  <si>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</si>
  <si>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</si>
  <si>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</si>
  <si>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</si>
  <si>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</si>
  <si>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</si>
  <si>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</si>
  <si>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</si>
  <si>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</si>
  <si>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</si>
  <si>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</si>
  <si>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</si>
  <si>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</si>
  <si>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</si>
  <si>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</si>
  <si>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</si>
  <si>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</si>
  <si>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</si>
  <si>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</si>
  <si>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</si>
  <si>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</si>
  <si>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</si>
  <si>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</si>
  <si>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</si>
  <si>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</si>
  <si>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</si>
  <si>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</si>
  <si>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</si>
  <si>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</si>
  <si>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</si>
  <si>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</si>
  <si>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</si>
  <si>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</si>
  <si>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</si>
  <si>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</si>
  <si>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</si>
  <si>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</si>
  <si>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</si>
  <si>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</si>
  <si>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</si>
  <si>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</si>
  <si>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</si>
  <si>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</si>
  <si>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</si>
  <si>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</si>
  <si>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</si>
  <si>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</si>
  <si>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</si>
  <si>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</si>
  <si>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</si>
  <si>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</si>
  <si>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</si>
  <si>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</si>
  <si>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</si>
  <si>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</si>
  <si>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</si>
  <si>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</si>
  <si>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</si>
  <si>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</si>
  <si>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</si>
  <si>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</si>
  <si>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</si>
  <si>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</si>
  <si>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</si>
  <si>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</si>
  <si>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</si>
  <si>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</si>
  <si>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</si>
  <si>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</si>
  <si>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</si>
  <si>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</si>
  <si>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</si>
  <si>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</si>
  <si>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</si>
  <si>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</si>
  <si>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</si>
  <si>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</si>
  <si>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</si>
  <si>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</si>
  <si>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</si>
  <si>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</si>
  <si>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</si>
  <si>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</si>
  <si>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</si>
  <si>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</si>
  <si>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</si>
  <si>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</si>
  <si>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</si>
  <si>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</si>
  <si>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</si>
  <si>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</si>
  <si>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</si>
  <si>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</si>
  <si>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</si>
  <si>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</si>
  <si>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</si>
  <si>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</si>
  <si>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</si>
  <si>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</si>
  <si>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</si>
  <si>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</si>
  <si>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</si>
  <si>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</si>
  <si>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</si>
  <si>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</si>
  <si>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</si>
  <si>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</si>
  <si>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</si>
  <si>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</si>
  <si>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</si>
  <si>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</si>
  <si>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</si>
  <si>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</si>
  <si>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</si>
  <si>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</si>
  <si>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</si>
  <si>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</si>
  <si>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</si>
  <si>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</si>
  <si>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</si>
  <si>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</si>
  <si>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</si>
  <si>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</si>
  <si>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</si>
  <si>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</si>
  <si>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</si>
  <si>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</si>
  <si>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</si>
  <si>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</si>
  <si>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</si>
  <si>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</si>
  <si>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</si>
  <si>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</si>
  <si>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</si>
  <si>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</si>
  <si>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</si>
  <si>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</si>
  <si>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</si>
  <si>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</si>
  <si>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</si>
  <si>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</si>
  <si>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</si>
  <si>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</si>
  <si>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</si>
  <si>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</si>
  <si>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</si>
  <si>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</si>
  <si>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</si>
  <si>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</si>
  <si>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</si>
  <si>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</si>
  <si>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</si>
  <si>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</si>
  <si>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</si>
  <si>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</si>
  <si>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</si>
  <si>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</si>
  <si>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</si>
  <si>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</si>
  <si>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</si>
  <si>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</si>
  <si>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</si>
  <si>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</si>
  <si>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</si>
  <si>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</si>
  <si>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</si>
  <si>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</si>
  <si>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</si>
  <si>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</si>
  <si>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</si>
  <si>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</si>
  <si>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</si>
  <si>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</si>
  <si>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</si>
  <si>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</si>
  <si>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</si>
  <si>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</si>
  <si>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</si>
  <si>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</si>
  <si>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</si>
  <si>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</si>
  <si>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</si>
  <si>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</si>
  <si>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</si>
  <si>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</si>
  <si>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</si>
  <si>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</si>
  <si>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</si>
  <si>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</si>
  <si>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</si>
  <si>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</si>
  <si>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</si>
  <si>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</si>
  <si>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</si>
  <si>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</si>
  <si>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</si>
  <si>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</si>
  <si>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</si>
  <si>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</si>
  <si>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</si>
  <si>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</si>
  <si>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</si>
  <si>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</si>
  <si>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</si>
  <si>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</si>
  <si>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</si>
  <si>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</si>
  <si>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</si>
  <si>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</si>
  <si>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</si>
  <si>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</si>
  <si>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</si>
  <si>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</si>
  <si>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</si>
  <si>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</si>
  <si>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</si>
  <si>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</si>
  <si>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</si>
  <si>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</si>
  <si>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</si>
  <si>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</si>
  <si>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</si>
  <si>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</si>
  <si>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</si>
  <si>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</si>
  <si>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</si>
  <si>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</si>
  <si>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</si>
  <si>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</si>
  <si>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</si>
  <si>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</si>
  <si>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</si>
  <si>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</si>
  <si>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</si>
  <si>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</si>
  <si>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</si>
  <si>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</si>
  <si>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</si>
  <si>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</si>
  <si>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</si>
  <si>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</si>
  <si>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</si>
  <si>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</si>
  <si>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</si>
  <si>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</si>
  <si>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</si>
  <si>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</si>
  <si>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</si>
  <si>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</si>
  <si>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</si>
  <si>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</si>
  <si>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</si>
  <si>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</si>
  <si>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</si>
  <si>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</si>
  <si>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</si>
  <si>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</si>
  <si>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</si>
  <si>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</si>
  <si>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</si>
  <si>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</si>
  <si>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</si>
  <si>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</si>
  <si>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</si>
  <si>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</si>
  <si>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</si>
  <si>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</si>
  <si>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</si>
  <si>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</si>
  <si>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</si>
  <si>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</si>
  <si>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</si>
  <si>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</si>
  <si>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</si>
  <si>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</si>
  <si>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</si>
  <si>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</si>
  <si>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</si>
  <si>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</si>
  <si>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</si>
  <si>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</si>
  <si>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</si>
  <si>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</si>
  <si>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</si>
  <si>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</si>
  <si>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</si>
  <si>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</si>
  <si>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</si>
  <si>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</si>
  <si>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</si>
  <si>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</si>
  <si>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</si>
  <si>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</si>
  <si>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</si>
  <si>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</si>
  <si>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</si>
  <si>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</si>
  <si>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</si>
  <si>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</si>
  <si>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</si>
  <si>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</si>
  <si>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</si>
  <si>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</si>
  <si>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</si>
  <si>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</si>
  <si>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</si>
  <si>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</si>
  <si>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</si>
  <si>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</si>
  <si>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</si>
  <si>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</si>
  <si>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</si>
  <si>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</si>
  <si>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</si>
  <si>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</si>
  <si>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</si>
  <si>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</si>
  <si>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</si>
  <si>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</si>
  <si>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</si>
  <si>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</si>
  <si>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</si>
  <si>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</si>
  <si>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</si>
  <si>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</si>
  <si>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</si>
  <si>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</si>
  <si>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</si>
  <si>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</si>
  <si>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</si>
  <si>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</si>
  <si>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</si>
  <si>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</si>
  <si>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</si>
  <si>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</si>
  <si>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</si>
  <si>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</si>
  <si>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</si>
  <si>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</si>
  <si>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</si>
  <si>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</si>
  <si>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</si>
  <si>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</si>
  <si>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</si>
  <si>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</si>
  <si>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</si>
  <si>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</si>
  <si>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</si>
  <si>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</si>
  <si>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</si>
  <si>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</si>
  <si>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</si>
  <si>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</si>
  <si>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</si>
  <si>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</si>
  <si>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</si>
  <si>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</si>
  <si>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</si>
  <si>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</si>
  <si>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</si>
  <si>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</si>
  <si>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</si>
  <si>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</si>
  <si>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</si>
  <si>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</si>
  <si>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</si>
  <si>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</si>
  <si>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</si>
  <si>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</si>
  <si>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</si>
  <si>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</si>
  <si>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</si>
  <si>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</si>
  <si>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</si>
  <si>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</si>
  <si>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</si>
  <si>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</si>
  <si>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</si>
  <si>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</si>
  <si>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</si>
  <si>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</si>
  <si>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</si>
  <si>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</si>
  <si>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</si>
  <si>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</si>
  <si>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</si>
  <si>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</si>
  <si>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</si>
  <si>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</si>
  <si>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</si>
  <si>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</si>
  <si>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</si>
  <si>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</si>
  <si>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</si>
  <si>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</si>
  <si>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</si>
  <si>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</si>
  <si>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</si>
  <si>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</si>
  <si>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</si>
  <si>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</si>
  <si>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</si>
  <si>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</si>
  <si>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</si>
  <si>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</si>
  <si>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</si>
  <si>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</si>
  <si>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</si>
  <si>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</si>
  <si>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</si>
  <si>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</si>
  <si>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</si>
  <si>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</si>
  <si>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</si>
  <si>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</si>
  <si>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</si>
  <si>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</si>
  <si>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</si>
  <si>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</si>
  <si>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</si>
  <si>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</si>
  <si>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</si>
  <si>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</si>
  <si>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</si>
  <si>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</si>
  <si>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</si>
  <si>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</si>
  <si>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</si>
  <si>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</si>
  <si>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</si>
  <si>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</si>
  <si>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</si>
  <si>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</si>
  <si>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</si>
  <si>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</si>
  <si>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</si>
  <si>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</si>
  <si>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</si>
  <si>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</si>
  <si>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</si>
  <si>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</si>
  <si>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</si>
  <si>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</si>
  <si>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</si>
  <si>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</si>
  <si>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</si>
  <si>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</si>
  <si>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</si>
  <si>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</si>
  <si>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</si>
  <si>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</si>
  <si>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</si>
  <si>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</si>
  <si>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</si>
  <si>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</si>
  <si>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</si>
  <si>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</si>
  <si>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</si>
  <si>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</si>
  <si>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</si>
  <si>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</si>
  <si>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</si>
  <si>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</si>
  <si>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</si>
  <si>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</si>
  <si>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</si>
  <si>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</si>
  <si>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</si>
  <si>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</si>
  <si>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</si>
  <si>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</si>
  <si>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</si>
  <si>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</si>
  <si>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</si>
  <si>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</si>
  <si>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</si>
  <si>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</si>
  <si>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</si>
  <si>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</si>
  <si>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</si>
  <si>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</si>
  <si>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</si>
  <si>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</si>
  <si>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</si>
  <si>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</si>
  <si>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</si>
  <si>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</si>
  <si>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</si>
  <si>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</si>
  <si>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</si>
  <si>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</si>
  <si>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</si>
  <si>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</si>
  <si>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</si>
  <si>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</si>
  <si>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</si>
  <si>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</si>
  <si>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</si>
  <si>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</si>
  <si>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</si>
  <si>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</si>
  <si>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</si>
  <si>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</si>
  <si>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</si>
  <si>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</si>
  <si>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</si>
  <si>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</si>
  <si>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</si>
  <si>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</si>
  <si>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</si>
  <si>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</si>
  <si>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</si>
  <si>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</si>
  <si>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</si>
  <si>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</si>
  <si>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</si>
  <si>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</si>
  <si>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</si>
  <si>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</si>
  <si>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</si>
  <si>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</si>
  <si>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</si>
  <si>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</si>
  <si>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</si>
  <si>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</si>
  <si>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</si>
  <si>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</si>
  <si>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</si>
  <si>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</si>
  <si>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</si>
  <si>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</si>
  <si>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</si>
  <si>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</si>
  <si>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</si>
  <si>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</si>
  <si>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</si>
  <si>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</si>
  <si>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</si>
  <si>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</si>
  <si>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</si>
  <si>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</si>
  <si>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</si>
  <si>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</si>
  <si>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</si>
  <si>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</si>
  <si>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</si>
  <si>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</si>
  <si>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</si>
  <si>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</si>
  <si>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</si>
  <si>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</si>
  <si>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</si>
  <si>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</si>
  <si>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</si>
  <si>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</si>
  <si>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</si>
  <si>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</si>
  <si>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</si>
  <si>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</si>
  <si>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</si>
  <si>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</si>
  <si>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</si>
  <si>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</si>
  <si>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</si>
  <si>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</si>
  <si>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</si>
  <si>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</si>
  <si>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</si>
  <si>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</si>
  <si>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</si>
  <si>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</si>
  <si>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</si>
  <si>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</si>
  <si>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</si>
  <si>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</si>
  <si>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</si>
  <si>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</si>
  <si>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</si>
  <si>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</si>
  <si>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</si>
  <si>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</si>
  <si>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</si>
  <si>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</si>
  <si>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</si>
  <si>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</si>
  <si>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</si>
  <si>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</si>
  <si>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</si>
  <si>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</si>
  <si>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</si>
  <si>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</si>
  <si>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</si>
  <si>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</si>
  <si>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</si>
  <si>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</si>
  <si>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</si>
  <si>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</si>
  <si>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</si>
  <si>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</si>
  <si>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</si>
  <si>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</si>
  <si>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</si>
  <si>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</si>
  <si>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</si>
  <si>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</si>
  <si>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</si>
  <si>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</si>
  <si>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</si>
  <si>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</si>
  <si>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</si>
  <si>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</si>
  <si>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</si>
  <si>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</si>
  <si>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</si>
  <si>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</si>
  <si>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</si>
  <si>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</si>
  <si>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</si>
  <si>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</si>
  <si>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</si>
  <si>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</si>
  <si>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</si>
  <si>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</si>
  <si>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</si>
  <si>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</si>
  <si>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</si>
  <si>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</si>
  <si>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</si>
  <si>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</si>
  <si>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</si>
  <si>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</si>
  <si>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</si>
  <si>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</si>
  <si>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</si>
  <si>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</si>
  <si>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</si>
  <si>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</si>
  <si>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</si>
  <si>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</si>
  <si>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</si>
  <si>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</si>
  <si>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</si>
  <si>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</si>
  <si>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</si>
  <si>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</si>
  <si>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</si>
  <si>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</si>
  <si>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</si>
  <si>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</si>
  <si>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</si>
  <si>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</si>
  <si>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</si>
  <si>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</si>
  <si>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</si>
  <si>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</si>
  <si>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</si>
  <si>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</si>
  <si>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</si>
  <si>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</si>
  <si>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</si>
  <si>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</si>
  <si>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</si>
  <si>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</si>
  <si>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</si>
  <si>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</si>
  <si>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</si>
  <si>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</si>
  <si>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</si>
  <si>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</si>
  <si>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</si>
  <si>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</si>
  <si>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</si>
  <si>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</si>
  <si>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</si>
  <si>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</si>
  <si>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</si>
  <si>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</si>
  <si>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</si>
  <si>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</si>
  <si>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</si>
  <si>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</si>
  <si>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</si>
  <si>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</si>
  <si>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</si>
  <si>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</si>
  <si>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</si>
  <si>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</si>
  <si>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</si>
  <si>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</si>
  <si>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</si>
  <si>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</si>
  <si>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</si>
  <si>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</si>
  <si>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</si>
  <si>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</si>
  <si>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</si>
  <si>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</si>
  <si>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</si>
  <si>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</si>
  <si>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</si>
  <si>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</si>
  <si>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</si>
  <si>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</si>
  <si>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</si>
  <si>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</si>
  <si>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</si>
  <si>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</si>
  <si>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</si>
  <si>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</si>
  <si>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</si>
  <si>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</si>
  <si>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</si>
  <si>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</si>
  <si>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</si>
  <si>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</si>
  <si>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</si>
  <si>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</si>
  <si>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</si>
  <si>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</si>
  <si>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</si>
  <si>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</si>
  <si>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</si>
  <si>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</si>
  <si>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</si>
  <si>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</si>
  <si>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</si>
  <si>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</si>
  <si>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</si>
  <si>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</si>
  <si>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</si>
  <si>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</si>
  <si>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</si>
  <si>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</si>
  <si>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</si>
  <si>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</si>
  <si>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</si>
  <si>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</si>
  <si>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</si>
  <si>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</si>
  <si>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</si>
  <si>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</si>
  <si>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</si>
  <si>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</si>
  <si>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</si>
  <si>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</si>
  <si>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</si>
  <si>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</si>
  <si>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</si>
  <si>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</si>
  <si>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</si>
  <si>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</si>
  <si>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</si>
  <si>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</si>
  <si>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</si>
  <si>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</si>
  <si>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</si>
  <si>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</si>
  <si>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</si>
  <si>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</si>
  <si>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</si>
  <si>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</si>
  <si>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</si>
  <si>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</si>
  <si>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</si>
  <si>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</si>
  <si>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</si>
  <si>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</si>
  <si>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</si>
  <si>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</si>
  <si>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</si>
  <si>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</si>
  <si>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</si>
  <si>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</si>
  <si>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</si>
  <si>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</si>
  <si>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</si>
  <si>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</si>
  <si>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</si>
  <si>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</si>
  <si>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</si>
  <si>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</si>
  <si>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</si>
  <si>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</si>
  <si>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</si>
  <si>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</si>
  <si>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</si>
  <si>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</si>
  <si>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</si>
  <si>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</si>
  <si>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</si>
  <si>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</si>
  <si>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</si>
  <si>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</si>
  <si>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</si>
  <si>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</si>
  <si>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</si>
  <si>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</si>
  <si>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</si>
  <si>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</si>
  <si>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</si>
  <si>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</si>
  <si>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</si>
  <si>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</si>
  <si>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</si>
  <si>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</si>
  <si>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</si>
  <si>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</si>
  <si>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</si>
  <si>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</si>
  <si>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</si>
  <si>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</si>
  <si>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</si>
  <si>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</si>
  <si>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</si>
  <si>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</si>
  <si>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</si>
  <si>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</si>
  <si>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</si>
  <si>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</si>
  <si>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</si>
  <si>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</si>
  <si>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</si>
  <si>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</si>
  <si>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</si>
  <si>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</si>
  <si>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</si>
  <si>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</si>
  <si>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</si>
  <si>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</si>
  <si>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</si>
  <si>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</si>
  <si>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</si>
  <si>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</si>
  <si>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</si>
  <si>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</si>
  <si>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</si>
  <si>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</si>
  <si>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</si>
  <si>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</si>
  <si>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</si>
  <si>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</si>
  <si>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</si>
  <si>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</si>
  <si>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</si>
  <si>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</si>
  <si>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</si>
  <si>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</si>
  <si>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</si>
  <si>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</si>
  <si>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</si>
  <si>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</si>
  <si>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</si>
  <si>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</si>
  <si>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</si>
  <si>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</si>
  <si>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</si>
  <si>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</si>
  <si>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</si>
  <si>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</si>
  <si>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</si>
  <si>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</si>
  <si>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</si>
  <si>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</si>
  <si>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</si>
  <si>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</si>
  <si>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</si>
  <si>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</si>
  <si>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</si>
  <si>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</si>
  <si>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</si>
  <si>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</si>
  <si>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</si>
  <si>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</si>
  <si>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</si>
  <si>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</si>
  <si>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</si>
  <si>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</si>
  <si>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</si>
  <si>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</si>
  <si>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</si>
  <si>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</si>
  <si>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</si>
  <si>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</si>
  <si>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</si>
  <si>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</si>
  <si>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</si>
  <si>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</si>
  <si>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</si>
  <si>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</si>
  <si>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</si>
  <si>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</si>
  <si>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</si>
  <si>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</si>
  <si>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</si>
  <si>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</si>
  <si>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</si>
  <si>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</si>
  <si>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</si>
  <si>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</si>
  <si>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</si>
  <si>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</si>
  <si>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</si>
  <si>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</si>
  <si>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</si>
  <si>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</si>
  <si>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</si>
  <si>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</si>
  <si>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</si>
  <si>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</si>
  <si>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</si>
  <si>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</si>
  <si>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</si>
  <si>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</si>
  <si>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</si>
  <si>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</si>
  <si>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</si>
  <si>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</si>
  <si>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</si>
  <si>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</si>
  <si>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</si>
  <si>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</si>
  <si>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</si>
  <si>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</si>
  <si>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</si>
  <si>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</si>
  <si>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</si>
  <si>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</si>
  <si>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</si>
  <si>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</si>
  <si>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</si>
  <si>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</si>
  <si>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</si>
  <si>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</si>
  <si>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</si>
  <si>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</si>
  <si>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</si>
  <si>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</si>
  <si>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</si>
  <si>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</si>
  <si>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</si>
  <si>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</si>
  <si>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</si>
  <si>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</si>
  <si>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</si>
  <si>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</si>
  <si>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</si>
  <si>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</si>
  <si>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</si>
  <si>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</si>
  <si>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</si>
  <si>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</si>
  <si>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</si>
  <si>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</si>
  <si>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</si>
  <si>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</si>
  <si>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</si>
  <si>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</si>
  <si>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</si>
  <si>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</si>
  <si>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</si>
  <si>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</si>
  <si>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</si>
  <si>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</si>
  <si>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</si>
  <si>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</si>
  <si>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</si>
  <si>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</si>
  <si>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</si>
  <si>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</si>
  <si>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</si>
  <si>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</si>
  <si>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</si>
  <si>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</si>
  <si>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</si>
  <si>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</si>
  <si>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</si>
  <si>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</si>
  <si>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</si>
  <si>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</si>
  <si>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</si>
  <si>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</si>
  <si>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</si>
  <si>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</si>
  <si>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</si>
  <si>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</si>
  <si>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</si>
  <si>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</si>
  <si>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</si>
  <si>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</si>
  <si>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</si>
  <si>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</si>
  <si>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</si>
  <si>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</si>
  <si>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</si>
  <si>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</si>
  <si>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</si>
  <si>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</si>
  <si>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</si>
  <si>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</si>
  <si>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</si>
  <si>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</si>
  <si>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</si>
  <si>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</si>
  <si>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</si>
  <si>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</si>
  <si>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</si>
  <si>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</si>
  <si>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</si>
  <si>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</si>
  <si>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</si>
  <si>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</si>
  <si>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</si>
  <si>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</si>
  <si>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</si>
  <si>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</si>
  <si>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</si>
  <si>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</si>
  <si>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</si>
  <si>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</si>
  <si>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</si>
  <si>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</si>
  <si>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</si>
  <si>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</si>
  <si>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</si>
  <si>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</si>
  <si>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</si>
  <si>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</si>
  <si>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</si>
  <si>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</si>
  <si>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</si>
  <si>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</si>
  <si>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</si>
  <si>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</si>
  <si>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</si>
  <si>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</si>
  <si>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</si>
  <si>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</si>
  <si>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</si>
  <si>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</si>
  <si>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</si>
  <si>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</si>
  <si>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</si>
  <si>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</si>
  <si>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</si>
  <si>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</si>
  <si>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</si>
  <si>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</si>
  <si>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</si>
  <si>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</si>
  <si>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</si>
  <si>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</si>
  <si>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</si>
  <si>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</si>
  <si>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</si>
  <si>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</si>
  <si>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</si>
  <si>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</si>
  <si>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</si>
  <si>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</si>
  <si>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</si>
  <si>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</si>
  <si>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</si>
  <si>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</si>
  <si>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</si>
  <si>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</si>
  <si>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</si>
  <si>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</si>
  <si>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</si>
  <si>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</si>
  <si>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</si>
  <si>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</si>
  <si>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</si>
  <si>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</si>
  <si>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</si>
  <si>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</si>
  <si>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</si>
  <si>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</si>
  <si>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</si>
  <si>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</si>
  <si>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</si>
  <si>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</si>
  <si>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</si>
  <si>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</si>
  <si>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</si>
  <si>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</si>
  <si>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</si>
  <si>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</si>
  <si>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</si>
  <si>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</si>
  <si>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</si>
  <si>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</si>
  <si>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</si>
  <si>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</si>
  <si>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</si>
  <si>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</si>
  <si>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</si>
  <si>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</si>
  <si>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</si>
  <si>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</si>
  <si>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</si>
  <si>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</si>
  <si>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</si>
  <si>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</si>
  <si>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</si>
  <si>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</si>
  <si>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</si>
  <si>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</si>
  <si>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</si>
  <si>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</si>
  <si>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</si>
  <si>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</si>
  <si>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</si>
  <si>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</si>
  <si>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</si>
  <si>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</si>
  <si>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</si>
  <si>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</si>
  <si>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</si>
  <si>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</si>
  <si>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</si>
  <si>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</si>
  <si>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</si>
  <si>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</si>
  <si>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</si>
  <si>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</si>
  <si>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</si>
  <si>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</si>
  <si>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</si>
  <si>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</si>
  <si>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</si>
  <si>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</si>
  <si>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</si>
  <si>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</si>
  <si>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</si>
  <si>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</si>
  <si>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</si>
  <si>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</si>
  <si>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</si>
  <si>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</si>
  <si>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</si>
  <si>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</si>
  <si>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</si>
  <si>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</si>
  <si>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</si>
  <si>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</si>
  <si>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</si>
  <si>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</si>
  <si>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</si>
  <si>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</si>
  <si>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</si>
  <si>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</si>
  <si>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</si>
  <si>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</si>
  <si>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</si>
  <si>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</si>
  <si>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</si>
  <si>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</si>
  <si>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</si>
  <si>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</si>
  <si>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</si>
  <si>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</si>
  <si>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</si>
  <si>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</si>
  <si>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</si>
  <si>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</si>
  <si>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</si>
  <si>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</si>
  <si>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</si>
  <si>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</si>
  <si>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</si>
  <si>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</si>
  <si>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</si>
  <si>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</si>
  <si>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</si>
  <si>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</si>
  <si>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</si>
  <si>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</si>
  <si>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</si>
  <si>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</si>
  <si>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</si>
  <si>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</si>
  <si>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</si>
  <si>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</si>
  <si>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</si>
  <si>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</si>
  <si>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</si>
  <si>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</si>
  <si>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</si>
  <si>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</si>
  <si>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</si>
  <si>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</si>
  <si>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</si>
  <si>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</si>
  <si>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</si>
  <si>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</si>
  <si>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</si>
  <si>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</si>
  <si>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</si>
  <si>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</si>
  <si>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</si>
  <si>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</si>
  <si>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</si>
  <si>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</si>
  <si>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</si>
  <si>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</si>
  <si>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</si>
  <si>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</si>
  <si>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</si>
  <si>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</si>
  <si>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</si>
  <si>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</si>
  <si>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</si>
  <si>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</si>
  <si>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</si>
  <si>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</si>
  <si>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</si>
  <si>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</si>
  <si>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</si>
  <si>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</si>
  <si>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</si>
  <si>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</si>
  <si>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</si>
  <si>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</si>
  <si>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</si>
  <si>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</si>
  <si>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</si>
  <si>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</si>
  <si>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</si>
  <si>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</si>
  <si>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</si>
  <si>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</si>
  <si>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</si>
  <si>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</si>
  <si>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</si>
  <si>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</si>
  <si>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</si>
  <si>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</si>
  <si>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</si>
  <si>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</si>
  <si>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</si>
  <si>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</si>
  <si>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</si>
  <si>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</si>
  <si>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</si>
  <si>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</si>
  <si>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</si>
  <si>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</si>
  <si>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</si>
  <si>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</si>
  <si>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</si>
  <si>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</si>
  <si>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</si>
  <si>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</si>
  <si>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</si>
  <si>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</si>
  <si>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</si>
  <si>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</si>
  <si>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</si>
  <si>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</si>
  <si>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</si>
  <si>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</si>
  <si>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</si>
  <si>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</si>
  <si>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</si>
  <si>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</si>
  <si>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</si>
  <si>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</si>
  <si>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</si>
  <si>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</si>
  <si>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</si>
  <si>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</si>
  <si>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</si>
  <si>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</si>
  <si>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</si>
  <si>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</si>
  <si>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</si>
  <si>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</si>
  <si>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</si>
  <si>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</si>
  <si>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</si>
  <si>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</si>
  <si>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</si>
  <si>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</si>
  <si>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</si>
  <si>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</si>
  <si>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</si>
  <si>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</si>
  <si>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</si>
  <si>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</si>
  <si>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</si>
  <si>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</si>
  <si>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</si>
  <si>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</si>
  <si>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</si>
  <si>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</si>
  <si>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</si>
  <si>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</si>
  <si>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</si>
  <si>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</si>
  <si>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</si>
  <si>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</si>
  <si>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</si>
  <si>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</si>
  <si>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</si>
  <si>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</si>
  <si>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</si>
  <si>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</si>
  <si>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</si>
  <si>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</si>
  <si>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</si>
  <si>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</si>
  <si>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</si>
  <si>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</si>
  <si>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</si>
  <si>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</si>
  <si>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</si>
  <si>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</si>
  <si>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</si>
  <si>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</si>
  <si>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</si>
  <si>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</si>
  <si>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</si>
  <si>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</si>
  <si>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</si>
  <si>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</si>
  <si>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</si>
  <si>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</si>
  <si>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</si>
  <si>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</si>
  <si>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</si>
  <si>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</si>
  <si>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</si>
  <si>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</si>
  <si>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</si>
  <si>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</si>
  <si>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</si>
  <si>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</si>
  <si>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</si>
  <si>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</si>
  <si>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</si>
  <si>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</si>
  <si>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</si>
  <si>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</si>
  <si>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</si>
  <si>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</si>
  <si>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</si>
  <si>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</si>
  <si>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</si>
  <si>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</si>
  <si>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</si>
  <si>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</si>
  <si>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</si>
  <si>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</si>
  <si>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</si>
  <si>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</si>
  <si>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</si>
  <si>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</si>
  <si>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</si>
  <si>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</si>
  <si>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</si>
  <si>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</si>
  <si>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</si>
  <si>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</si>
  <si>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</si>
  <si>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</si>
  <si>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</si>
  <si>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</si>
  <si>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</si>
  <si>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</si>
  <si>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</si>
  <si>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</si>
  <si>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</si>
  <si>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</si>
  <si>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</si>
  <si>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</si>
  <si>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</si>
  <si>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</si>
  <si>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</si>
  <si>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</si>
  <si>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</si>
  <si>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</si>
  <si>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</si>
  <si>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</si>
  <si>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</si>
  <si>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</si>
  <si>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</si>
  <si>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</si>
  <si>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</si>
  <si>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</si>
  <si>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</si>
  <si>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</si>
  <si>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</si>
  <si>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</si>
  <si>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</si>
  <si>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</si>
  <si>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</si>
  <si>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</si>
  <si>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</si>
  <si>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</si>
  <si>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</si>
  <si>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</si>
  <si>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</si>
  <si>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</si>
  <si>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</si>
  <si>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</si>
  <si>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</si>
  <si>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</si>
  <si>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</si>
  <si>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</si>
  <si>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</si>
  <si>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</si>
  <si>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</si>
  <si>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</si>
  <si>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</si>
  <si>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</si>
  <si>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</si>
  <si>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</si>
  <si>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</si>
  <si>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</si>
  <si>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</si>
  <si>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</si>
  <si>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</si>
  <si>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</si>
  <si>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</si>
  <si>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</si>
  <si>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</si>
  <si>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</si>
  <si>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</si>
  <si>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</si>
  <si>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</si>
  <si>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</si>
  <si>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</si>
  <si>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</si>
  <si>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</si>
  <si>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</si>
  <si>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</si>
  <si>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</si>
  <si>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</si>
  <si>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</si>
  <si>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</si>
  <si>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</si>
  <si>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</si>
  <si>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</si>
  <si>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</si>
  <si>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</si>
  <si>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</si>
  <si>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</si>
  <si>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</si>
  <si>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</si>
  <si>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</si>
  <si>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</si>
  <si>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</si>
  <si>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</si>
  <si>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</si>
  <si>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</si>
  <si>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</si>
  <si>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</si>
  <si>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</si>
  <si>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</si>
  <si>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</si>
  <si>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</si>
  <si>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</si>
  <si>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</si>
  <si>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</si>
  <si>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</si>
  <si>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</si>
  <si>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</si>
  <si>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</si>
  <si>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</si>
  <si>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</si>
  <si>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</si>
  <si>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</si>
  <si>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</si>
  <si>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</si>
  <si>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</si>
  <si>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</si>
  <si>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</si>
  <si>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</si>
  <si>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</si>
  <si>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</si>
  <si>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</si>
  <si>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</si>
  <si>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</si>
  <si>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</si>
  <si>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</si>
  <si>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</si>
  <si>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</si>
  <si>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</si>
  <si>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</si>
  <si>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</si>
  <si>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</si>
  <si>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</si>
  <si>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</si>
  <si>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</si>
  <si>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</si>
  <si>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</si>
  <si>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</si>
  <si>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</si>
  <si>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</si>
  <si>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</si>
  <si>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</si>
  <si>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</si>
  <si>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</si>
  <si>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</si>
  <si>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</si>
  <si>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</si>
  <si>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</si>
  <si>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</si>
  <si>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</si>
  <si>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</si>
  <si>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</si>
  <si>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</si>
  <si>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</si>
  <si>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</si>
  <si>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</si>
  <si>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</si>
  <si>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</si>
  <si>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</si>
  <si>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</si>
  <si>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</si>
  <si>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</si>
  <si>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</si>
  <si>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</si>
  <si>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</si>
  <si>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</si>
  <si>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</si>
  <si>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</si>
  <si>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</si>
  <si>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</si>
  <si>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</si>
  <si>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</si>
  <si>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</si>
  <si>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</si>
  <si>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</si>
  <si>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</si>
  <si>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</si>
  <si>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</si>
  <si>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</si>
  <si>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</si>
  <si>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</si>
  <si>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</si>
  <si>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</si>
  <si>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</si>
  <si>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</si>
  <si>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</si>
  <si>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</si>
  <si>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</si>
  <si>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</si>
  <si>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</si>
  <si>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</si>
  <si>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</si>
  <si>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</si>
  <si>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</si>
  <si>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</si>
  <si>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</si>
  <si>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</si>
  <si>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</si>
  <si>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</si>
  <si>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</si>
  <si>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</si>
  <si>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</si>
  <si>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</si>
  <si>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</si>
  <si>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</si>
  <si>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</si>
  <si>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</si>
  <si>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</si>
  <si>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</si>
  <si>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</si>
  <si>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</si>
  <si>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</si>
  <si>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</si>
  <si>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</si>
  <si>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</si>
  <si>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</si>
  <si>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</si>
  <si>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</si>
  <si>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</si>
  <si>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</si>
  <si>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</si>
  <si>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</si>
  <si>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</si>
  <si>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</si>
  <si>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</si>
  <si>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</si>
  <si>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</si>
  <si>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</si>
  <si>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</si>
  <si>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</si>
  <si>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</si>
  <si>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</si>
  <si>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</si>
  <si>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</si>
  <si>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</si>
  <si>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</si>
  <si>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</si>
  <si>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</si>
  <si>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</si>
  <si>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</si>
  <si>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</si>
  <si>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</si>
  <si>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</si>
  <si>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</si>
  <si>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</si>
  <si>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</si>
  <si>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</si>
  <si>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</si>
  <si>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</si>
  <si>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</si>
  <si>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</si>
  <si>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</si>
  <si>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</si>
  <si>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</si>
  <si>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</si>
  <si>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</si>
  <si>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</si>
  <si>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</si>
  <si>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</si>
  <si>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</si>
  <si>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</si>
  <si>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</si>
  <si>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</si>
  <si>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</si>
  <si>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</si>
  <si>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</si>
  <si>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</si>
  <si>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</si>
  <si>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</si>
  <si>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</si>
  <si>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</si>
  <si>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</si>
  <si>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</si>
  <si>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</si>
  <si>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</si>
  <si>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</si>
  <si>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</si>
  <si>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</si>
  <si>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</si>
  <si>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</si>
  <si>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</si>
  <si>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</si>
  <si>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</si>
  <si>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</si>
  <si>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</si>
  <si>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</si>
  <si>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</si>
  <si>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</si>
  <si>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</si>
  <si>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</si>
  <si>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</si>
  <si>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</si>
  <si>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</si>
  <si>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</si>
  <si>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</si>
  <si>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</si>
  <si>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</si>
  <si>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</si>
  <si>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</si>
  <si>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</si>
  <si>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</si>
  <si>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</si>
  <si>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</si>
  <si>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</si>
  <si>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</si>
  <si>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</si>
  <si>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</si>
  <si>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</si>
  <si>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</si>
  <si>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</si>
  <si>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</si>
  <si>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</si>
  <si>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</si>
  <si>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</si>
  <si>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</si>
  <si>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</si>
  <si>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</si>
  <si>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</si>
  <si>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</si>
  <si>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</si>
  <si>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</si>
  <si>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</si>
  <si>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</si>
  <si>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</si>
  <si>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</si>
  <si>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</si>
  <si>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</si>
  <si>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</si>
  <si>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</si>
  <si>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</si>
  <si>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</si>
  <si>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</si>
  <si>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</si>
  <si>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</si>
  <si>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</si>
  <si>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</si>
  <si>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</si>
  <si>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</si>
  <si>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</si>
  <si>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</si>
  <si>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</si>
  <si>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</si>
  <si>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</si>
  <si>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</si>
  <si>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</si>
  <si>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</si>
  <si>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</si>
  <si>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</si>
  <si>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</si>
  <si>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</si>
  <si>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</si>
  <si>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</si>
  <si>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</si>
  <si>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</si>
  <si>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</si>
  <si>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</si>
  <si>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</si>
  <si>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</si>
  <si>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</si>
  <si>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</si>
  <si>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</si>
  <si>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</si>
  <si>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</si>
  <si>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</si>
  <si>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</si>
  <si>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</si>
  <si>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</si>
  <si>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</si>
  <si>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</si>
  <si>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</si>
  <si>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</si>
  <si>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</si>
  <si>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</si>
  <si>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</si>
  <si>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</si>
  <si>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</si>
  <si>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</si>
  <si>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</si>
  <si>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</si>
  <si>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</si>
  <si>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</si>
  <si>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</si>
  <si>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</si>
  <si>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</si>
  <si>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</si>
  <si>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</si>
  <si>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</si>
  <si>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</si>
  <si>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</si>
  <si>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</si>
  <si>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</si>
  <si>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</si>
  <si>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</si>
  <si>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</si>
  <si>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</si>
  <si>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</si>
  <si>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</si>
  <si>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</si>
  <si>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</si>
  <si>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</si>
  <si>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</si>
  <si>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</si>
  <si>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</si>
  <si>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</si>
  <si>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</si>
  <si>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</si>
  <si>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</si>
  <si>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</si>
  <si>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</si>
  <si>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</si>
  <si>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</si>
  <si>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</si>
  <si>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</si>
  <si>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</si>
  <si>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</si>
  <si>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</si>
  <si>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</si>
  <si>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</si>
  <si>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</si>
  <si>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</si>
  <si>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</si>
  <si>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</si>
  <si>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</si>
  <si>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</si>
  <si>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</si>
  <si>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</si>
  <si>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</si>
  <si>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</si>
  <si>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</si>
  <si>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</si>
  <si>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</si>
  <si>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</si>
  <si>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</si>
  <si>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</si>
  <si>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</si>
  <si>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</si>
  <si>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</si>
  <si>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</si>
  <si>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</si>
  <si>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</si>
  <si>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</si>
  <si>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</si>
  <si>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</si>
  <si>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</si>
  <si>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</si>
  <si>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</si>
  <si>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</si>
  <si>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</si>
  <si>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</si>
  <si>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</si>
  <si>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</si>
  <si>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</si>
  <si>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</si>
  <si>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</si>
  <si>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</si>
  <si>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</si>
  <si>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</si>
  <si>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</si>
  <si>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</si>
  <si>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</si>
  <si>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</si>
  <si>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</si>
  <si>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</si>
  <si>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</si>
  <si>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</si>
  <si>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</si>
  <si>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</si>
  <si>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</si>
  <si>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</si>
  <si>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</si>
  <si>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</si>
  <si>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</si>
  <si>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</si>
  <si>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</si>
  <si>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</si>
  <si>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</si>
  <si>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</si>
  <si>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</si>
  <si>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</si>
  <si>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</si>
  <si>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</si>
  <si>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</si>
  <si>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</si>
  <si>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</si>
  <si>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</si>
  <si>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</si>
  <si>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</si>
  <si>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</si>
  <si>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</si>
  <si>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</si>
  <si>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</si>
  <si>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</si>
  <si>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</si>
  <si>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</si>
  <si>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</si>
  <si>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</si>
  <si>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</si>
  <si>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</si>
  <si>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</si>
  <si>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</si>
  <si>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</si>
  <si>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</si>
  <si>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</si>
  <si>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</si>
  <si>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</si>
  <si>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</si>
  <si>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</si>
  <si>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</si>
  <si>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</si>
  <si>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</si>
  <si>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</si>
  <si>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</si>
  <si>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</si>
  <si>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</si>
  <si>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</si>
  <si>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</si>
  <si>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</si>
  <si>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</si>
  <si>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</si>
  <si>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</si>
  <si>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</si>
  <si>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</si>
  <si>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</si>
  <si>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</si>
  <si>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</si>
  <si>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</si>
  <si>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</si>
  <si>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</si>
  <si>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</si>
  <si>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</si>
  <si>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</si>
  <si>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</si>
  <si>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</si>
  <si>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</si>
  <si>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</si>
  <si>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</si>
  <si>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</si>
  <si>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</si>
  <si>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</si>
  <si>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</si>
  <si>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</si>
  <si>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</si>
  <si>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</si>
  <si>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</si>
  <si>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</si>
  <si>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</si>
  <si>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</si>
  <si>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</si>
  <si>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</si>
  <si>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</si>
  <si>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</si>
  <si>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</si>
  <si>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</si>
  <si>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</si>
  <si>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</si>
  <si>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</si>
  <si>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</si>
  <si>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</si>
  <si>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</si>
  <si>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</si>
  <si>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</si>
  <si>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</si>
  <si>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</si>
  <si>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</si>
  <si>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</si>
  <si>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</si>
  <si>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</si>
  <si>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</si>
  <si>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</si>
  <si>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</si>
  <si>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</si>
  <si>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</si>
  <si>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</si>
  <si>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</si>
  <si>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</si>
  <si>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</si>
  <si>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</si>
  <si>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</si>
  <si>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</si>
  <si>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</si>
  <si>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</si>
  <si>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</si>
  <si>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</si>
  <si>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</si>
  <si>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</si>
  <si>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</si>
  <si>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</si>
  <si>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</si>
  <si>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</si>
  <si>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</si>
  <si>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</si>
  <si>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</si>
  <si>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</si>
  <si>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</si>
  <si>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</si>
  <si>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</si>
  <si>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</si>
  <si>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</si>
  <si>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</si>
  <si>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</si>
  <si>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</si>
  <si>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</si>
  <si>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</si>
  <si>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</si>
  <si>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</si>
  <si>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</si>
  <si>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</si>
  <si>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</si>
  <si>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</si>
  <si>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</si>
  <si>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</si>
  <si>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</si>
  <si>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</si>
  <si>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</si>
  <si>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</si>
  <si>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</si>
  <si>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</si>
  <si>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</si>
  <si>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</si>
  <si>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</si>
  <si>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</si>
  <si>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</si>
  <si>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</si>
  <si>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</si>
  <si>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</si>
  <si>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</si>
  <si>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</si>
  <si>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</si>
  <si>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</si>
  <si>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</si>
  <si>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</si>
  <si>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</si>
  <si>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</si>
  <si>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</si>
  <si>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</si>
  <si>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</si>
  <si>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</si>
  <si>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</si>
  <si>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</si>
  <si>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</si>
  <si>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</si>
  <si>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</si>
  <si>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</si>
  <si>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</si>
  <si>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</si>
  <si>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</si>
  <si>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</si>
  <si>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</si>
  <si>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</si>
  <si>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</si>
  <si>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</si>
  <si>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</si>
  <si>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</si>
  <si>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</si>
  <si>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</si>
  <si>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</si>
  <si>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</si>
  <si>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</si>
  <si>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</si>
  <si>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</si>
  <si>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</si>
  <si>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</si>
  <si>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</si>
  <si>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</si>
  <si>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</si>
  <si>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</si>
  <si>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</si>
  <si>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</si>
  <si>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</si>
  <si>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</si>
  <si>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</si>
  <si>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</si>
  <si>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</si>
  <si>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</si>
  <si>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</si>
  <si>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</si>
  <si>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</si>
  <si>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</si>
  <si>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</si>
  <si>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</si>
  <si>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</si>
  <si>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</si>
  <si>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</si>
  <si>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</si>
  <si>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</si>
  <si>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</si>
  <si>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</si>
  <si>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</si>
  <si>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</si>
  <si>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</si>
  <si>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</si>
  <si>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</si>
  <si>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</si>
  <si>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</si>
  <si>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</si>
  <si>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</si>
  <si>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</si>
  <si>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</si>
  <si>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</si>
  <si>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</si>
  <si>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</si>
  <si>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</si>
  <si>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</si>
  <si>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</si>
  <si>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</si>
  <si>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</si>
  <si>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</si>
  <si>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</si>
  <si>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</si>
  <si>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</si>
  <si>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</si>
  <si>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</si>
  <si>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</si>
  <si>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</si>
  <si>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</si>
  <si>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</si>
  <si>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</si>
  <si>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</si>
  <si>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</si>
  <si>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</si>
  <si>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</si>
  <si>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</si>
  <si>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</si>
  <si>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</si>
  <si>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</si>
  <si>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</si>
  <si>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</si>
  <si>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</si>
  <si>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</si>
  <si>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</si>
  <si>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</si>
  <si>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</si>
  <si>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</si>
  <si>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</si>
  <si>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</si>
  <si>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</si>
  <si>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</si>
  <si>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</si>
  <si>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</si>
  <si>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</si>
  <si>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</si>
  <si>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</si>
  <si>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</si>
  <si>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</si>
  <si>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</si>
  <si>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</si>
  <si>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</si>
  <si>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</si>
  <si>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</si>
  <si>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</si>
  <si>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</si>
  <si>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</si>
  <si>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</si>
  <si>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</si>
  <si>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</si>
  <si>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</si>
  <si>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</si>
  <si>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</si>
  <si>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</si>
  <si>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</si>
  <si>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</si>
  <si>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</si>
  <si>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</si>
  <si>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</si>
  <si>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</si>
  <si>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</si>
  <si>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</si>
  <si>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</si>
  <si>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</si>
  <si>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</si>
  <si>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</si>
  <si>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</si>
  <si>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</si>
  <si>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</si>
  <si>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</si>
  <si>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</si>
  <si>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</si>
  <si>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</si>
  <si>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</si>
  <si>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</si>
  <si>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</si>
  <si>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</si>
  <si>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</si>
  <si>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</si>
  <si>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</si>
  <si>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</si>
  <si>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</si>
  <si>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</si>
  <si>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</si>
  <si>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</si>
  <si>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</si>
  <si>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</si>
  <si>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</si>
  <si>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</si>
  <si>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</si>
  <si>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</si>
  <si>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</si>
  <si>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</si>
  <si>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</si>
  <si>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</si>
  <si>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</si>
  <si>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</si>
  <si>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</si>
  <si>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</si>
  <si>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</si>
  <si>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</si>
  <si>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</si>
  <si>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</si>
  <si>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</si>
  <si>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</si>
  <si>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</si>
  <si>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</si>
  <si>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</si>
  <si>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</si>
  <si>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</si>
  <si>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</si>
  <si>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</si>
  <si>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</si>
  <si>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</si>
  <si>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</si>
  <si>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</si>
  <si>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</si>
  <si>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</si>
  <si>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</si>
  <si>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</si>
  <si>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</si>
  <si>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</si>
  <si>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</si>
  <si>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</si>
  <si>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</si>
  <si>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</si>
  <si>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</si>
  <si>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</si>
  <si>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</si>
  <si>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</si>
  <si>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</si>
  <si>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</si>
  <si>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</si>
  <si>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</si>
  <si>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</si>
  <si>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</si>
  <si>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</si>
  <si>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</si>
  <si>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</si>
  <si>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</si>
  <si>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</si>
  <si>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</si>
  <si>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</si>
  <si>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</si>
  <si>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</si>
  <si>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</si>
  <si>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</si>
  <si>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</si>
  <si>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</si>
  <si>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</si>
  <si>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</si>
  <si>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</si>
  <si>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</si>
  <si>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</si>
  <si>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</si>
  <si>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</si>
  <si>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</si>
  <si>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</si>
  <si>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</si>
  <si>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</si>
  <si>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</si>
  <si>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</si>
  <si>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</si>
  <si>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</si>
  <si>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</si>
  <si>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</si>
  <si>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</si>
  <si>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</si>
  <si>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</si>
  <si>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</si>
  <si>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</si>
  <si>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</si>
  <si>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</si>
  <si>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</si>
  <si>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</si>
  <si>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</si>
  <si>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</si>
  <si>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</si>
  <si>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</si>
  <si>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</si>
  <si>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</si>
  <si>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</si>
  <si>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</si>
  <si>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</si>
  <si>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</si>
  <si>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</si>
  <si>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</si>
  <si>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</si>
  <si>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</si>
  <si>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</si>
  <si>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</si>
  <si>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</si>
  <si>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</si>
  <si>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</si>
  <si>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</si>
  <si>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</si>
  <si>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</si>
  <si>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</si>
  <si>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</si>
  <si>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</si>
  <si>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</si>
  <si>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</si>
  <si>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</si>
  <si>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</si>
  <si>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</si>
  <si>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</si>
  <si>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</si>
  <si>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</si>
  <si>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</si>
  <si>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</si>
  <si>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</si>
  <si>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</si>
  <si>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</si>
  <si>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</si>
  <si>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</si>
  <si>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</si>
  <si>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</si>
  <si>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</si>
  <si>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</si>
  <si>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</si>
  <si>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</si>
  <si>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</si>
  <si>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</si>
  <si>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</si>
  <si>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</si>
  <si>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</si>
  <si>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</si>
  <si>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</si>
  <si>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</si>
  <si>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</si>
  <si>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</si>
  <si>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</si>
  <si>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</si>
  <si>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</si>
  <si>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</si>
  <si>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</si>
  <si>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</si>
  <si>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</si>
  <si>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</si>
  <si>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</si>
  <si>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</si>
  <si>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</si>
  <si>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</si>
  <si>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</si>
  <si>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</si>
  <si>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</si>
  <si>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</si>
  <si>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</si>
  <si>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</si>
  <si>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</si>
  <si>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</si>
  <si>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</si>
  <si>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</si>
  <si>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</si>
  <si>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</si>
  <si>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</si>
  <si>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</si>
  <si>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</si>
  <si>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</si>
  <si>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</si>
  <si>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</si>
  <si>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</si>
  <si>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</si>
  <si>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</si>
  <si>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</si>
  <si>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</si>
  <si>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</si>
  <si>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</si>
  <si>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</si>
  <si>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</si>
  <si>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</si>
  <si>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</si>
  <si>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</si>
  <si>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</si>
  <si>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</si>
  <si>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</si>
  <si>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</si>
  <si>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</si>
  <si>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</si>
  <si>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</si>
  <si>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</si>
  <si>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</si>
  <si>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</si>
  <si>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</si>
  <si>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</si>
  <si>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</si>
  <si>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</si>
  <si>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</si>
  <si>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</si>
  <si>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</si>
  <si>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</si>
  <si>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</si>
  <si>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</si>
  <si>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</si>
  <si>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</si>
  <si>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</si>
  <si>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</si>
  <si>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</si>
  <si>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</si>
  <si>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</si>
  <si>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</si>
  <si>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</si>
  <si>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</si>
  <si>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</si>
  <si>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</si>
  <si>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</si>
  <si>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</si>
  <si>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</si>
  <si>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</si>
  <si>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</si>
  <si>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</si>
  <si>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</si>
  <si>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</si>
  <si>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</si>
  <si>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</si>
  <si>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</si>
  <si>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</si>
  <si>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</si>
  <si>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</si>
  <si>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</si>
  <si>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</si>
  <si>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</si>
  <si>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</si>
  <si>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</si>
  <si>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</si>
  <si>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</si>
  <si>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</si>
  <si>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</si>
  <si>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</si>
  <si>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</si>
  <si>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</si>
  <si>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</si>
  <si>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</si>
  <si>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</si>
  <si>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</si>
  <si>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</si>
  <si>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</si>
  <si>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</si>
  <si>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</si>
  <si>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</si>
  <si>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</si>
  <si>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</si>
  <si>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</si>
  <si>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</si>
  <si>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</si>
  <si>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</si>
  <si>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</si>
  <si>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</si>
  <si>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</si>
  <si>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</si>
  <si>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</si>
  <si>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</si>
  <si>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</si>
  <si>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</si>
  <si>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</si>
  <si>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</si>
  <si>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</si>
  <si>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</si>
  <si>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</si>
  <si>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</si>
  <si>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</si>
  <si>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</si>
  <si>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</si>
  <si>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</si>
  <si>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</si>
  <si>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</si>
  <si>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</si>
  <si>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</si>
  <si>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</si>
  <si>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</si>
  <si>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</si>
  <si>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</si>
  <si>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</si>
  <si>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</si>
  <si>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</si>
  <si>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</si>
  <si>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</si>
  <si>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</si>
  <si>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</si>
  <si>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</si>
  <si>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</si>
  <si>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</si>
  <si>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</si>
  <si>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</si>
  <si>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</si>
  <si>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</si>
  <si>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</si>
  <si>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</si>
  <si>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</si>
  <si>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</si>
  <si>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</si>
  <si>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</si>
  <si>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</si>
  <si>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</si>
  <si>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</si>
  <si>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</si>
  <si>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</si>
  <si>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</si>
  <si>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</si>
  <si>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</si>
  <si>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</si>
  <si>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</si>
  <si>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</si>
  <si>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</si>
  <si>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</si>
  <si>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</si>
  <si>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</si>
  <si>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</si>
  <si>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</si>
  <si>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</si>
  <si>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</si>
  <si>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</si>
  <si>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</si>
  <si>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</si>
  <si>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</si>
  <si>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</si>
  <si>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</si>
  <si>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</si>
  <si>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</si>
  <si>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</si>
  <si>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</si>
  <si>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</si>
  <si>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</si>
  <si>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</si>
  <si>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</si>
  <si>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</si>
  <si>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</si>
  <si>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</si>
  <si>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</si>
  <si>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</si>
  <si>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</si>
  <si>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</si>
  <si>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</si>
  <si>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</si>
  <si>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</si>
  <si>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</si>
  <si>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</si>
  <si>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</si>
  <si>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</si>
  <si>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</si>
  <si>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</si>
  <si>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</si>
  <si>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</si>
  <si>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</si>
  <si>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</si>
  <si>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</si>
  <si>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</si>
  <si>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</si>
  <si>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</si>
  <si>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</si>
  <si>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</si>
  <si>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</si>
  <si>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</si>
  <si>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</si>
  <si>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</si>
  <si>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</si>
  <si>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</si>
  <si>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</si>
  <si>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</si>
  <si>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</si>
  <si>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</si>
  <si>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</si>
  <si>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</si>
  <si>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</si>
  <si>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</si>
  <si>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</si>
  <si>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</si>
  <si>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</si>
  <si>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</si>
  <si>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</si>
  <si>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</si>
  <si>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</si>
  <si>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</si>
  <si>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</si>
  <si>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</si>
  <si>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</si>
  <si>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</si>
  <si>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</si>
  <si>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</si>
  <si>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</si>
  <si>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</si>
  <si>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</si>
  <si>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</si>
  <si>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</si>
  <si>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</si>
  <si>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</si>
  <si>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</si>
  <si>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</si>
  <si>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</si>
  <si>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</si>
  <si>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</si>
  <si>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</si>
  <si>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</si>
  <si>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</si>
  <si>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</si>
  <si>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</si>
  <si>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</si>
  <si>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</si>
  <si>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</si>
  <si>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</si>
  <si>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</si>
  <si>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</si>
  <si>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</si>
  <si>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</si>
  <si>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</si>
  <si>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</si>
  <si>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</si>
  <si>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</si>
  <si>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</si>
  <si>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</si>
  <si>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</si>
  <si>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</si>
  <si>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</si>
  <si>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</si>
  <si>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</si>
  <si>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</si>
  <si>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</si>
  <si>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</si>
  <si>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</si>
  <si>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</si>
  <si>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</si>
  <si>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</si>
  <si>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</si>
  <si>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</si>
  <si>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</si>
  <si>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</si>
  <si>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</si>
  <si>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</si>
  <si>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</si>
  <si>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</si>
  <si>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</si>
  <si>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</si>
  <si>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</si>
  <si>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</si>
  <si>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</si>
  <si>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</si>
  <si>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</si>
  <si>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</si>
  <si>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</si>
  <si>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</si>
  <si>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</si>
  <si>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</si>
  <si>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</si>
  <si>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</si>
  <si>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</si>
  <si>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</si>
  <si>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</si>
  <si>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</si>
  <si>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</si>
  <si>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</si>
  <si>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</si>
  <si>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</si>
  <si>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</si>
  <si>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</si>
  <si>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</si>
  <si>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</si>
  <si>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</si>
  <si>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</si>
  <si>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</si>
  <si>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</si>
  <si>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</si>
  <si>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</si>
  <si>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</si>
  <si>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</si>
  <si>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</si>
  <si>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</si>
  <si>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</si>
  <si>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</si>
  <si>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</si>
  <si>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</si>
  <si>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</si>
  <si>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</si>
  <si>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</si>
  <si>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</si>
  <si>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</si>
  <si>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</si>
  <si>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</si>
  <si>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</si>
  <si>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</si>
  <si>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</si>
  <si>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</si>
  <si>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</si>
  <si>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</si>
  <si>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</si>
  <si>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</si>
  <si>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</si>
  <si>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</si>
  <si>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</si>
  <si>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</si>
  <si>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</si>
  <si>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</si>
  <si>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</si>
  <si>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</si>
  <si>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</si>
  <si>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</si>
  <si>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</si>
  <si>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</si>
  <si>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</si>
  <si>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</si>
  <si>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</si>
  <si>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</si>
  <si>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</si>
  <si>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</si>
  <si>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</si>
  <si>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</si>
  <si>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</si>
  <si>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</si>
  <si>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</si>
  <si>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</si>
  <si>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</si>
  <si>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</si>
  <si>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</si>
  <si>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</si>
  <si>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</si>
  <si>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</si>
  <si>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</si>
  <si>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</si>
  <si>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</si>
  <si>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</si>
  <si>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</si>
  <si>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</si>
  <si>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</si>
  <si>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</si>
  <si>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</si>
  <si>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</si>
  <si>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</si>
  <si>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</si>
  <si>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</si>
  <si>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</si>
  <si>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</si>
  <si>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</si>
  <si>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</si>
  <si>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</si>
  <si>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</si>
  <si>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</si>
  <si>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</si>
  <si>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</si>
  <si>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</si>
  <si>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</si>
  <si>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</si>
  <si>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</si>
  <si>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</si>
  <si>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</si>
  <si>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</si>
  <si>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</si>
  <si>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</si>
  <si>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</si>
  <si>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</si>
  <si>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</si>
  <si>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</si>
  <si>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</si>
  <si>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</si>
  <si>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</si>
  <si>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</si>
  <si>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</si>
  <si>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</si>
  <si>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</si>
  <si>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</si>
  <si>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</si>
  <si>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</si>
  <si>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</si>
  <si>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</si>
  <si>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</si>
  <si>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</si>
  <si>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</si>
  <si>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</si>
  <si>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</si>
  <si>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</si>
  <si>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</si>
  <si>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</si>
  <si>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</si>
  <si>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</si>
  <si>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</si>
  <si>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</si>
  <si>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</si>
  <si>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</si>
  <si>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</si>
  <si>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</si>
  <si>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</si>
  <si>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</si>
  <si>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</si>
  <si>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</si>
  <si>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</si>
  <si>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</si>
  <si>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</si>
  <si>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</si>
  <si>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</si>
  <si>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</si>
  <si>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</si>
  <si>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</si>
  <si>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</si>
  <si>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</si>
  <si>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</si>
  <si>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</si>
  <si>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</si>
  <si>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</si>
  <si>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</si>
  <si>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</si>
  <si>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</si>
  <si>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</si>
  <si>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</si>
  <si>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</si>
  <si>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</si>
  <si>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</si>
  <si>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</si>
  <si>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</si>
  <si>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</si>
  <si>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</si>
  <si>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</si>
  <si>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</si>
  <si>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</si>
  <si>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</si>
  <si>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</si>
  <si>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</si>
  <si>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</si>
  <si>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</si>
  <si>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</si>
  <si>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</si>
  <si>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</si>
  <si>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</si>
  <si>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</si>
  <si>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</si>
  <si>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</si>
  <si>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</si>
  <si>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</si>
  <si>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</si>
  <si>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</si>
  <si>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</si>
  <si>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</si>
  <si>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</si>
  <si>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</si>
  <si>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</si>
  <si>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</si>
  <si>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</si>
  <si>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</si>
  <si>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</si>
  <si>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</si>
  <si>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</si>
  <si>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</si>
  <si>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</si>
  <si>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</si>
  <si>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</si>
  <si>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</si>
  <si>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</si>
  <si>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</si>
  <si>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</si>
  <si>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</si>
  <si>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</si>
  <si>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</si>
  <si>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</si>
  <si>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</si>
  <si>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</si>
  <si>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</si>
  <si>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</si>
  <si>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</si>
  <si>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</si>
  <si>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</si>
  <si>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</si>
  <si>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</si>
  <si>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</si>
  <si>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</si>
  <si>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</si>
  <si>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</si>
  <si>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</si>
  <si>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</si>
  <si>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</si>
  <si>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</si>
  <si>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</si>
  <si>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</si>
  <si>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</si>
  <si>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</si>
  <si>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</si>
  <si>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</si>
  <si>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</si>
  <si>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</si>
  <si>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</si>
  <si>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</si>
  <si>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</si>
  <si>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</si>
  <si>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</si>
  <si>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</si>
  <si>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</si>
  <si>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</si>
  <si>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</si>
  <si>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</si>
  <si>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</si>
  <si>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</si>
  <si>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</si>
  <si>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</si>
  <si>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</si>
  <si>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</si>
  <si>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</si>
  <si>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</si>
  <si>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</si>
  <si>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</si>
  <si>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</si>
  <si>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</si>
  <si>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</si>
  <si>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</si>
  <si>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</si>
  <si>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</si>
  <si>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</si>
  <si>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</si>
  <si>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</si>
  <si>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</si>
  <si>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</si>
  <si>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</si>
  <si>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</si>
  <si>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</si>
  <si>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</si>
  <si>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</si>
  <si>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</si>
  <si>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</si>
  <si>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</si>
  <si>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</si>
  <si>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</si>
  <si>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</si>
  <si>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</si>
  <si>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</si>
  <si>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</si>
  <si>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</si>
  <si>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</si>
  <si>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</si>
  <si>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</si>
  <si>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</si>
  <si>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</si>
  <si>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</si>
  <si>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</si>
  <si>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</si>
  <si>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</si>
  <si>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</si>
  <si>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</si>
  <si>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</si>
  <si>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</si>
  <si>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</si>
  <si>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</si>
  <si>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</si>
  <si>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</si>
  <si>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</si>
  <si>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</si>
  <si>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</si>
  <si>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</si>
  <si>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</si>
  <si>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</si>
  <si>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</si>
  <si>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</si>
  <si>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</si>
  <si>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</si>
  <si>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</si>
  <si>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</si>
  <si>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</si>
  <si>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</si>
  <si>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</si>
  <si>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</si>
  <si>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</si>
  <si>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</si>
  <si>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</si>
  <si>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</si>
  <si>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</si>
  <si>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</si>
  <si>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</si>
  <si>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</si>
  <si>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</si>
  <si>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</si>
  <si>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</si>
  <si>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</si>
  <si>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</si>
  <si>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</si>
  <si>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</si>
  <si>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</si>
  <si>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</si>
  <si>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</si>
  <si>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</si>
  <si>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</si>
  <si>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</si>
  <si>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</si>
  <si>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</si>
  <si>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</si>
  <si>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</si>
  <si>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</si>
  <si>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</si>
  <si>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</si>
  <si>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</si>
  <si>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</si>
  <si>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</si>
  <si>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</si>
  <si>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</si>
  <si>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</si>
  <si>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</si>
  <si>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</si>
  <si>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</si>
  <si>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</si>
  <si>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</si>
  <si>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</si>
  <si>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</si>
  <si>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</si>
  <si>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</si>
  <si>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</si>
  <si>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</si>
  <si>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</si>
  <si>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</si>
  <si>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</si>
  <si>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</si>
  <si>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</si>
  <si>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</si>
  <si>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</si>
  <si>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</si>
  <si>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</si>
  <si>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</si>
  <si>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</si>
  <si>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</si>
  <si>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</si>
  <si>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</si>
  <si>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</si>
  <si>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</si>
  <si>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</si>
  <si>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</si>
  <si>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</si>
  <si>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</si>
  <si>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</si>
  <si>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</si>
  <si>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</si>
  <si>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</si>
  <si>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</si>
  <si>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</si>
  <si>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</si>
  <si>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</si>
  <si>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</si>
  <si>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</si>
  <si>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</si>
  <si>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</si>
  <si>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</si>
  <si>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</si>
  <si>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</si>
  <si>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</si>
  <si>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</si>
  <si>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</si>
  <si>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</si>
  <si>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</si>
  <si>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</si>
  <si>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</si>
  <si>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</si>
  <si>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</si>
  <si>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</si>
  <si>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</si>
  <si>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</si>
  <si>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</si>
  <si>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</si>
  <si>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</si>
  <si>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</si>
  <si>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</si>
  <si>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</si>
  <si>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</si>
  <si>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</si>
  <si>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</si>
  <si>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</si>
  <si>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</si>
  <si>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</si>
  <si>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</si>
  <si>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</si>
  <si>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</si>
  <si>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</si>
  <si>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</si>
  <si>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</si>
  <si>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</si>
  <si>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</si>
  <si>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</si>
  <si>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</si>
  <si>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</si>
  <si>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</si>
  <si>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</si>
  <si>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</si>
  <si>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</si>
  <si>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</si>
  <si>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</si>
  <si>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</si>
  <si>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</si>
  <si>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</si>
  <si>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</si>
  <si>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</si>
  <si>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</si>
  <si>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</si>
  <si>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</si>
  <si>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</si>
  <si>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</si>
  <si>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</si>
  <si>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</si>
  <si>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</si>
  <si>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</si>
  <si>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</si>
  <si>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</si>
  <si>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</si>
  <si>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</si>
  <si>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</si>
  <si>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</si>
  <si>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</si>
  <si>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</si>
  <si>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</si>
  <si>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</si>
  <si>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</si>
  <si>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</si>
  <si>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</si>
  <si>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</si>
  <si>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</si>
  <si>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</si>
  <si>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</si>
  <si>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</si>
  <si>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</si>
  <si>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</si>
  <si>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</si>
  <si>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</si>
  <si>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</si>
  <si>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</si>
  <si>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</si>
  <si>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</si>
  <si>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</si>
  <si>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</si>
  <si>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</si>
  <si>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</si>
  <si>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</si>
  <si>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</si>
  <si>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</si>
  <si>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</si>
  <si>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</si>
  <si>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</si>
  <si>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</si>
  <si>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</si>
  <si>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</si>
  <si>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</si>
  <si>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</si>
  <si>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</si>
  <si>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</si>
  <si>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</si>
  <si>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</si>
  <si>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</si>
  <si>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</si>
  <si>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</si>
  <si>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</si>
  <si>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</si>
  <si>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</si>
  <si>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</si>
  <si>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</si>
  <si>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</si>
  <si>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</si>
  <si>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</si>
  <si>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</si>
  <si>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</si>
  <si>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</si>
  <si>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</si>
  <si>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</si>
  <si>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</si>
  <si>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</si>
  <si>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</si>
  <si>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</si>
  <si>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</si>
  <si>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</si>
  <si>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</si>
  <si>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</si>
  <si>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</si>
  <si>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</si>
  <si>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</si>
  <si>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</si>
  <si>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</si>
  <si>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</si>
  <si>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</si>
  <si>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</si>
  <si>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</si>
  <si>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</si>
  <si>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</si>
  <si>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</si>
  <si>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</si>
  <si>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</si>
  <si>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</si>
  <si>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</si>
  <si>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</si>
  <si>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</si>
  <si>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</si>
  <si>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</si>
  <si>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</si>
  <si>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</si>
  <si>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</si>
  <si>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</si>
  <si>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</si>
  <si>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</si>
  <si>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</si>
  <si>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</si>
  <si>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</si>
  <si>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</si>
  <si>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</si>
  <si>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</si>
  <si>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</si>
  <si>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</si>
  <si>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</si>
  <si>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</si>
  <si>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</si>
  <si>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</si>
  <si>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</si>
  <si>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</si>
  <si>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</si>
  <si>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</si>
  <si>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</si>
  <si>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</si>
  <si>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</si>
  <si>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</si>
  <si>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</si>
  <si>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</si>
  <si>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</si>
  <si>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</si>
  <si>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</si>
  <si>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</si>
  <si>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</si>
  <si>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</si>
  <si>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</si>
  <si>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</si>
  <si>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</si>
  <si>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</si>
  <si>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</si>
  <si>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</si>
  <si>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</si>
  <si>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</si>
  <si>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</si>
  <si>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</si>
  <si>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</si>
  <si>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</si>
  <si>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</si>
  <si>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</si>
  <si>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</si>
  <si>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</si>
  <si>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</si>
  <si>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</si>
  <si>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</si>
  <si>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</si>
  <si>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</si>
  <si>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</si>
  <si>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</si>
  <si>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</si>
  <si>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</si>
  <si>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</si>
  <si>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</si>
  <si>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</si>
  <si>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</si>
  <si>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</si>
  <si>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</si>
  <si>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</si>
  <si>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</si>
  <si>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</si>
  <si>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</si>
  <si>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</si>
  <si>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</si>
  <si>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</si>
  <si>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</si>
  <si>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</si>
  <si>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</si>
  <si>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</si>
  <si>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</si>
  <si>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</si>
  <si>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</si>
  <si>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</si>
  <si>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</si>
  <si>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</si>
  <si>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</si>
  <si>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</si>
  <si>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</si>
  <si>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</si>
  <si>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</si>
  <si>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</si>
  <si>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</si>
  <si>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</si>
  <si>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</si>
  <si>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</si>
  <si>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</si>
  <si>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</si>
  <si>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</si>
  <si>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</si>
  <si>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</si>
  <si>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</si>
  <si>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</si>
  <si>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</si>
  <si>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</si>
  <si>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</si>
  <si>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</si>
  <si>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</si>
  <si>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</si>
  <si>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</si>
  <si>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</si>
  <si>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</si>
  <si>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</si>
  <si>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</si>
  <si>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</si>
  <si>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</si>
  <si>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</si>
  <si>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</si>
  <si>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</si>
  <si>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</si>
  <si>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</si>
  <si>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</si>
  <si>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</si>
  <si>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</si>
  <si>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</si>
  <si>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</si>
  <si>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</si>
  <si>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</si>
  <si>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</si>
  <si>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</si>
  <si>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</si>
  <si>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</si>
  <si>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</si>
  <si>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</si>
  <si>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</si>
  <si>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</si>
  <si>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</si>
  <si>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</si>
  <si>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</si>
  <si>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</si>
  <si>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</si>
  <si>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</si>
  <si>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</si>
  <si>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</si>
  <si>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</si>
  <si>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</si>
  <si>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</si>
  <si>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</si>
  <si>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</si>
  <si>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</si>
  <si>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</si>
  <si>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</si>
  <si>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</si>
  <si>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</si>
  <si>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</si>
  <si>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</si>
  <si>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</si>
  <si>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</si>
  <si>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</si>
  <si>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</si>
  <si>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</si>
  <si>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</si>
  <si>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</si>
  <si>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</si>
  <si>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</si>
  <si>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</si>
  <si>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</si>
  <si>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</si>
  <si>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</si>
  <si>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</si>
  <si>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</si>
  <si>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</si>
  <si>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</si>
  <si>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</si>
  <si>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</si>
  <si>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</si>
  <si>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</si>
  <si>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</si>
  <si>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</si>
  <si>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</si>
  <si>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</si>
  <si>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</si>
  <si>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</si>
  <si>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</si>
  <si>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</si>
  <si>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</si>
  <si>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</si>
  <si>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</si>
  <si>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</si>
  <si>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</si>
  <si>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</si>
  <si>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</si>
  <si>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</si>
  <si>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</si>
  <si>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</si>
  <si>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</si>
  <si>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</si>
  <si>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</si>
  <si>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</si>
  <si>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</si>
  <si>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</si>
  <si>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</si>
  <si>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</si>
  <si>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</si>
  <si>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</si>
  <si>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</si>
  <si>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</si>
  <si>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</si>
  <si>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</si>
  <si>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</si>
  <si>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</si>
  <si>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</si>
  <si>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</si>
  <si>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</si>
  <si>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</si>
  <si>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</si>
  <si>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</si>
  <si>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</si>
  <si>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</si>
  <si>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</si>
  <si>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</si>
  <si>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</si>
  <si>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</si>
  <si>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</si>
  <si>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</si>
  <si>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</si>
  <si>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</si>
  <si>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</si>
  <si>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</si>
  <si>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</si>
  <si>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</si>
  <si>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</si>
  <si>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</si>
  <si>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</si>
  <si>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</si>
  <si>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</si>
  <si>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</si>
  <si>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</si>
  <si>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</si>
  <si>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</si>
  <si>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</si>
  <si>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</si>
  <si>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</si>
  <si>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</si>
  <si>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</si>
  <si>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</si>
  <si>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</si>
  <si>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</si>
  <si>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</si>
  <si>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</si>
  <si>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</si>
  <si>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</si>
  <si>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</si>
  <si>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</si>
  <si>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</si>
  <si>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</si>
  <si>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</si>
  <si>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</si>
  <si>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</si>
  <si>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</si>
  <si>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</si>
  <si>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</si>
  <si>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</si>
  <si>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</si>
  <si>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</si>
  <si>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</si>
  <si>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</si>
  <si>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</si>
  <si>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</si>
  <si>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</si>
  <si>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</si>
  <si>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</si>
  <si>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</si>
  <si>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</si>
  <si>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</si>
  <si>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</si>
  <si>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</si>
  <si>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</si>
  <si>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</si>
  <si>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</si>
  <si>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</si>
  <si>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</si>
  <si>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</si>
  <si>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</si>
  <si>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</si>
  <si>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</si>
  <si>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</si>
  <si>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</si>
  <si>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</si>
  <si>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</si>
  <si>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</si>
  <si>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</si>
  <si>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</si>
  <si>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</si>
  <si>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</si>
  <si>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</si>
  <si>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</si>
  <si>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</si>
  <si>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</si>
  <si>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</si>
  <si>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</si>
  <si>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</si>
  <si>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</si>
  <si>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</si>
  <si>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</si>
  <si>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</si>
  <si>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</si>
  <si>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</si>
  <si>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</si>
  <si>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</si>
  <si>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</si>
  <si>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</si>
  <si>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</si>
  <si>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</si>
  <si>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</si>
  <si>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</si>
  <si>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</si>
  <si>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</si>
  <si>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</si>
  <si>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</si>
  <si>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</si>
  <si>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</si>
  <si>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</si>
  <si>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</si>
  <si>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</si>
  <si>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</si>
  <si>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</si>
  <si>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</si>
  <si>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</si>
  <si>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</si>
  <si>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</si>
  <si>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</si>
  <si>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</si>
  <si>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</si>
  <si>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</si>
  <si>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</si>
  <si>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</si>
  <si>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</si>
  <si>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</si>
  <si>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</si>
  <si>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</si>
  <si>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</si>
  <si>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</si>
  <si>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</si>
  <si>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</si>
  <si>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</si>
  <si>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</si>
  <si>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</si>
  <si>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</si>
  <si>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</si>
  <si>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</si>
  <si>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</si>
  <si>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</si>
  <si>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</si>
  <si>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</si>
  <si>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</si>
  <si>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</si>
  <si>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</si>
  <si>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</si>
  <si>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</si>
  <si>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</si>
  <si>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</si>
  <si>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</si>
  <si>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</si>
  <si>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</si>
  <si>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</si>
  <si>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</si>
  <si>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</si>
  <si>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</si>
  <si>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</si>
  <si>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</si>
  <si>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</si>
  <si>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</si>
  <si>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</si>
  <si>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</si>
  <si>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</si>
  <si>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</si>
  <si>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</si>
  <si>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</si>
  <si>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</si>
  <si>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</si>
  <si>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</si>
  <si>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</si>
  <si>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</si>
  <si>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</si>
  <si>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</si>
  <si>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</si>
  <si>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</si>
  <si>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</si>
  <si>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</si>
  <si>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</si>
  <si>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</si>
  <si>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</si>
  <si>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</si>
  <si>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</si>
  <si>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</si>
  <si>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</si>
  <si>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</si>
  <si>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</si>
  <si>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</si>
  <si>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</si>
  <si>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</si>
  <si>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</si>
  <si>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</si>
  <si>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</si>
  <si>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</si>
  <si>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</si>
  <si>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</si>
  <si>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</si>
  <si>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</si>
  <si>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</si>
  <si>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</si>
  <si>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</si>
  <si>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</si>
  <si>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</si>
  <si>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</si>
  <si>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</si>
  <si>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</si>
  <si>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</si>
  <si>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</si>
  <si>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</si>
  <si>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</si>
  <si>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</si>
  <si>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</si>
  <si>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</si>
  <si>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</si>
  <si>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</si>
  <si>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</si>
  <si>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</si>
  <si>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</si>
  <si>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</si>
  <si>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</si>
  <si>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</si>
  <si>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</si>
  <si>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</si>
  <si>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</si>
  <si>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</si>
  <si>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</si>
  <si>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</si>
  <si>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</si>
  <si>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</si>
  <si>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</si>
  <si>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</si>
  <si>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</si>
  <si>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</si>
  <si>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</si>
  <si>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</si>
  <si>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</si>
  <si>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</si>
  <si>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</si>
  <si>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</si>
  <si>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</si>
  <si>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</si>
  <si>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</si>
  <si>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</si>
  <si>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</si>
  <si>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</si>
  <si>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</si>
  <si>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</si>
  <si>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</si>
  <si>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</si>
  <si>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</si>
  <si>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</si>
  <si>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</si>
  <si>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</si>
  <si>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</si>
  <si>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</si>
  <si>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</si>
  <si>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</si>
  <si>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</si>
  <si>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</si>
  <si>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</si>
  <si>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</si>
  <si>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</si>
  <si>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</si>
  <si>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</si>
  <si>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</si>
  <si>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</si>
  <si>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</si>
  <si>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</si>
  <si>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</si>
  <si>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</si>
  <si>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</si>
  <si>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</si>
  <si>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</si>
  <si>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</si>
  <si>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</si>
  <si>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</si>
  <si>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</si>
  <si>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</si>
  <si>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</si>
  <si>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</si>
  <si>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</si>
  <si>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</si>
  <si>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</si>
  <si>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</si>
  <si>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</si>
  <si>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</si>
  <si>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</si>
  <si>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</si>
  <si>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</si>
  <si>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</si>
  <si>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</si>
  <si>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</si>
  <si>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</si>
  <si>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</si>
  <si>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</si>
  <si>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</si>
  <si>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</si>
  <si>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</si>
  <si>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</si>
  <si>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</si>
  <si>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</si>
  <si>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</si>
  <si>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</si>
  <si>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</si>
  <si>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</si>
  <si>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</si>
  <si>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</si>
  <si>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</si>
  <si>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</si>
  <si>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</si>
  <si>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</si>
  <si>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</si>
  <si>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</si>
  <si>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</si>
  <si>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</si>
  <si>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</si>
  <si>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</si>
  <si>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</si>
  <si>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</si>
  <si>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</si>
  <si>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</si>
  <si>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</si>
  <si>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</si>
  <si>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</si>
  <si>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</si>
  <si>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</si>
  <si>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</si>
  <si>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</si>
  <si>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</si>
  <si>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</si>
  <si>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</si>
  <si>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</si>
  <si>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</si>
  <si>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</si>
  <si>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</si>
  <si>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</si>
  <si>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</si>
  <si>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</si>
  <si>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</si>
  <si>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</si>
  <si>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</si>
  <si>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</si>
  <si>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</si>
  <si>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</si>
  <si>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</si>
  <si>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</si>
  <si>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</si>
  <si>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</si>
  <si>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</si>
  <si>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</si>
  <si>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</si>
  <si>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</si>
  <si>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</si>
  <si>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</si>
  <si>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</si>
  <si>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</si>
  <si>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</si>
  <si>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</si>
  <si>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</si>
  <si>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</si>
  <si>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</si>
  <si>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</si>
  <si>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</si>
  <si>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</si>
  <si>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</si>
  <si>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</si>
  <si>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</si>
  <si>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</si>
  <si>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</si>
  <si>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</si>
  <si>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</si>
  <si>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</si>
  <si>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</si>
  <si>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</si>
  <si>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</si>
  <si>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</si>
  <si>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</si>
  <si>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</si>
  <si>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</si>
  <si>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</si>
  <si>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</si>
  <si>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</si>
  <si>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</si>
  <si>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</si>
  <si>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</si>
  <si>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</si>
  <si>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</si>
  <si>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</si>
  <si>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</si>
  <si>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</si>
  <si>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</si>
  <si>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</si>
  <si>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</si>
  <si>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</si>
  <si>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</si>
  <si>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</si>
  <si>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</si>
  <si>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</si>
  <si>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</si>
  <si>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</si>
  <si>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</si>
  <si>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</si>
  <si>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</si>
  <si>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</si>
  <si>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</si>
  <si>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</si>
  <si>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</si>
  <si>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</si>
  <si>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</si>
  <si>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</si>
  <si>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</si>
  <si>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</si>
  <si>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</si>
  <si>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</si>
  <si>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</si>
  <si>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</si>
  <si>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</si>
  <si>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</si>
  <si>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</si>
  <si>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</si>
  <si>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</si>
  <si>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</si>
  <si>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</si>
  <si>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</si>
  <si>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</si>
  <si>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</si>
  <si>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</si>
  <si>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</si>
  <si>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</si>
  <si>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</si>
  <si>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</si>
  <si>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</si>
  <si>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</si>
  <si>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</si>
  <si>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</si>
  <si>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</si>
  <si>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</si>
  <si>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</si>
  <si>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</si>
  <si>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</si>
  <si>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</si>
  <si>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</si>
  <si>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</si>
  <si>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</si>
  <si>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</si>
  <si>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</si>
  <si>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</si>
  <si>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</si>
  <si>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</si>
  <si>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</si>
  <si>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</si>
  <si>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</si>
  <si>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</si>
  <si>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</si>
  <si>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</si>
  <si>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</si>
  <si>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</si>
  <si>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</si>
  <si>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</si>
  <si>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</si>
  <si>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</si>
  <si>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</si>
  <si>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</si>
  <si>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</si>
  <si>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</si>
  <si>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</si>
  <si>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</si>
  <si>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</si>
  <si>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</si>
  <si>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</si>
  <si>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</si>
  <si>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</si>
  <si>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</si>
  <si>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</si>
  <si>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</si>
  <si>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</si>
  <si>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</si>
  <si>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</si>
  <si>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</si>
  <si>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</si>
  <si>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</si>
  <si>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</si>
  <si>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</si>
  <si>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</si>
  <si>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</si>
  <si>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</si>
  <si>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</si>
  <si>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</si>
  <si>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</si>
  <si>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</si>
  <si>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</si>
  <si>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</si>
  <si>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</si>
  <si>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</si>
  <si>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</si>
  <si>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</si>
  <si>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</si>
  <si>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</si>
  <si>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</si>
  <si>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</si>
  <si>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</si>
  <si>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</si>
  <si>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</si>
  <si>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</si>
  <si>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</si>
  <si>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</si>
  <si>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</si>
  <si>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</si>
  <si>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</si>
  <si>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</si>
  <si>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</si>
  <si>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</si>
  <si>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</si>
  <si>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</si>
  <si>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</si>
  <si>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</si>
  <si>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</si>
  <si>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</si>
  <si>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</si>
  <si>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</si>
  <si>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</si>
  <si>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</si>
  <si>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</si>
  <si>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</si>
  <si>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</si>
  <si>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</si>
  <si>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</si>
  <si>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</si>
  <si>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</si>
  <si>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</si>
  <si>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</si>
  <si>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</si>
  <si>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</si>
  <si>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</si>
  <si>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</si>
  <si>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</si>
  <si>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</si>
  <si>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</si>
  <si>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</si>
  <si>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</si>
  <si>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</si>
  <si>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</si>
  <si>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</si>
  <si>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</si>
  <si>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</si>
  <si>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</si>
  <si>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</si>
  <si>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</si>
  <si>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</si>
  <si>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</si>
  <si>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</si>
  <si>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</si>
  <si>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</si>
  <si>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</si>
  <si>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</si>
  <si>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</si>
  <si>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</si>
  <si>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</si>
  <si>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</si>
  <si>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</si>
  <si>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</si>
  <si>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</si>
  <si>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</si>
  <si>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</si>
  <si>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</si>
  <si>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</si>
  <si>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</si>
  <si>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</si>
  <si>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</si>
  <si>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</si>
  <si>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</si>
  <si>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</si>
  <si>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</si>
  <si>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</si>
  <si>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</si>
  <si>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</si>
  <si>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</si>
  <si>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</si>
  <si>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</si>
  <si>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</si>
  <si>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</si>
  <si>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</si>
  <si>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</si>
  <si>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</si>
  <si>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</si>
  <si>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</si>
  <si>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</si>
  <si>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</si>
  <si>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</si>
  <si>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</si>
  <si>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</si>
  <si>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</si>
  <si>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</si>
  <si>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</si>
  <si>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</si>
  <si>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</si>
  <si>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</si>
  <si>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</si>
  <si>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</si>
  <si>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</si>
  <si>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</si>
  <si>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</si>
  <si>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</si>
  <si>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</si>
  <si>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</si>
  <si>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</si>
  <si>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</si>
  <si>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</si>
  <si>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</si>
  <si>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</si>
  <si>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</si>
  <si>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</si>
  <si>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</si>
  <si>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</si>
  <si>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</si>
  <si>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</si>
  <si>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</si>
  <si>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</si>
  <si>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</si>
  <si>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</si>
  <si>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</si>
  <si>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</si>
  <si>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</si>
  <si>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</si>
  <si>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</si>
  <si>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</si>
  <si>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</si>
  <si>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</si>
  <si>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</si>
  <si>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</si>
  <si>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</si>
  <si>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</si>
  <si>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</si>
  <si>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</si>
  <si>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</si>
  <si>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</si>
  <si>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</si>
  <si>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</si>
  <si>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</si>
  <si>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</si>
  <si>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</si>
  <si>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</si>
  <si>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</si>
  <si>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</si>
  <si>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</si>
  <si>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</si>
  <si>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</si>
  <si>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</si>
  <si>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</si>
  <si>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</si>
  <si>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</si>
  <si>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</si>
  <si>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</si>
  <si>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</si>
  <si>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</si>
  <si>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</si>
  <si>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</si>
  <si>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</si>
  <si>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</si>
  <si>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</si>
  <si>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</si>
  <si>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</si>
  <si>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</si>
  <si>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</si>
  <si>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</si>
  <si>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</si>
  <si>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</si>
  <si>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</si>
  <si>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</si>
  <si>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</si>
  <si>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</si>
  <si>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</si>
  <si>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</si>
  <si>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</si>
  <si>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</si>
  <si>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</si>
  <si>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</si>
  <si>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</si>
  <si>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</si>
  <si>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</si>
  <si>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</si>
  <si>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</si>
  <si>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</si>
  <si>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</si>
  <si>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</si>
  <si>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</si>
  <si>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</si>
  <si>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</si>
  <si>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</si>
  <si>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</si>
  <si>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</si>
  <si>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</si>
  <si>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</si>
  <si>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</si>
  <si>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</si>
  <si>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</si>
  <si>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</si>
  <si>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</si>
  <si>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</si>
  <si>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</si>
  <si>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</si>
  <si>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</si>
  <si>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</si>
  <si>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</si>
  <si>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</si>
  <si>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</si>
  <si>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</si>
  <si>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</si>
  <si>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</si>
  <si>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</si>
  <si>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</si>
  <si>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</si>
  <si>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</si>
  <si>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</si>
  <si>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</si>
  <si>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</si>
  <si>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</si>
  <si>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</si>
  <si>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</si>
  <si>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</si>
  <si>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</si>
  <si>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</si>
  <si>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</si>
  <si>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</si>
  <si>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</si>
  <si>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</si>
  <si>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</si>
  <si>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</si>
  <si>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</si>
  <si>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</si>
  <si>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</si>
  <si>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</si>
  <si>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</si>
  <si>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</si>
  <si>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</si>
  <si>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</si>
  <si>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</si>
  <si>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</si>
  <si>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</si>
  <si>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</si>
  <si>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</si>
  <si>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</si>
  <si>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</si>
  <si>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</si>
  <si>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</si>
  <si>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</si>
  <si>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</si>
  <si>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</si>
  <si>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</si>
  <si>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</si>
  <si>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</si>
  <si>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</si>
  <si>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</si>
  <si>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</si>
  <si>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</si>
  <si>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</si>
  <si>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</si>
  <si>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</si>
  <si>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</si>
  <si>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</si>
  <si>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</si>
  <si>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</si>
  <si>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</si>
  <si>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</si>
  <si>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</si>
  <si>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</si>
  <si>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</si>
  <si>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</si>
  <si>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</si>
  <si>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</si>
  <si>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</si>
  <si>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</si>
  <si>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</si>
  <si>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</si>
  <si>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</si>
  <si>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</si>
  <si>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</si>
  <si>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</si>
  <si>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</si>
  <si>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</si>
  <si>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</si>
  <si>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</si>
  <si>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</si>
  <si>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</si>
  <si>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</si>
  <si>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</si>
  <si>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</si>
  <si>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</si>
  <si>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</si>
  <si>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</si>
  <si>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</si>
  <si>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</si>
  <si>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</si>
  <si>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</si>
  <si>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</si>
  <si>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</si>
  <si>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</si>
  <si>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</si>
  <si>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</si>
  <si>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</si>
  <si>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</si>
  <si>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</si>
  <si>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</si>
  <si>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</si>
  <si>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</si>
  <si>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</si>
  <si>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</si>
  <si>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</si>
  <si>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</si>
  <si>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</si>
  <si>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</si>
  <si>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</si>
  <si>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</si>
  <si>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</si>
  <si>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</si>
  <si>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</si>
  <si>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</si>
  <si>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</si>
  <si>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</si>
  <si>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</si>
  <si>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</si>
  <si>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</si>
  <si>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</si>
  <si>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</si>
  <si>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</si>
  <si>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</si>
  <si>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</si>
  <si>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</si>
  <si>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</si>
  <si>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</si>
  <si>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</si>
  <si>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</si>
  <si>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</si>
  <si>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</si>
  <si>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</si>
  <si>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</si>
  <si>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</si>
  <si>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</si>
  <si>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</si>
  <si>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</si>
  <si>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</si>
  <si>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</si>
  <si>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</si>
  <si>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</si>
  <si>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</si>
  <si>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</si>
  <si>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</si>
  <si>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</si>
  <si>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</si>
  <si>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</si>
  <si>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</si>
  <si>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</si>
  <si>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</si>
  <si>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</si>
  <si>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</si>
  <si>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</si>
  <si>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</si>
  <si>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</si>
  <si>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</si>
  <si>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</si>
  <si>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</si>
  <si>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</si>
  <si>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</si>
  <si>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</si>
  <si>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</si>
  <si>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</si>
  <si>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</si>
  <si>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</si>
  <si>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</si>
  <si>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</si>
  <si>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</si>
  <si>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</si>
  <si>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</si>
  <si>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</si>
  <si>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</si>
  <si>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</si>
  <si>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</si>
  <si>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</si>
  <si>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</si>
  <si>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</si>
  <si>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</si>
  <si>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</si>
  <si>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</si>
  <si>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</si>
  <si>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</si>
  <si>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</si>
  <si>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</si>
  <si>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</si>
  <si>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</si>
  <si>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</si>
  <si>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</si>
  <si>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</si>
  <si>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</si>
  <si>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</si>
  <si>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</si>
  <si>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</si>
  <si>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</si>
  <si>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</si>
  <si>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</si>
  <si>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</si>
  <si>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</si>
  <si>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</si>
  <si>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</si>
  <si>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</si>
  <si>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</si>
  <si>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</si>
  <si>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</si>
  <si>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</si>
  <si>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</si>
  <si>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</si>
  <si>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</si>
  <si>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</si>
  <si>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</si>
  <si>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</si>
  <si>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</si>
  <si>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</si>
  <si>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</si>
  <si>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</si>
  <si>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</si>
  <si>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</si>
  <si>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</si>
  <si>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</si>
  <si>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</si>
  <si>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</si>
  <si>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</si>
  <si>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</si>
  <si>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</si>
  <si>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</si>
  <si>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</si>
  <si>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</si>
  <si>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</si>
  <si>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</si>
  <si>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</si>
  <si>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</si>
  <si>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</si>
  <si>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</si>
  <si>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</si>
  <si>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</si>
  <si>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</si>
  <si>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</si>
  <si>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</si>
  <si>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</si>
  <si>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</si>
  <si>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</si>
  <si>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</si>
  <si>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</si>
  <si>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</si>
  <si>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</si>
  <si>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</si>
  <si>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</si>
  <si>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</si>
  <si>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</si>
  <si>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</si>
  <si>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</si>
  <si>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</si>
  <si>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</si>
  <si>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</si>
  <si>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</si>
  <si>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</si>
  <si>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</si>
  <si>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</si>
  <si>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</si>
  <si>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</si>
  <si>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</si>
  <si>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</si>
  <si>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</si>
  <si>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</si>
  <si>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</si>
  <si>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</si>
  <si>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</si>
  <si>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</si>
  <si>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</si>
  <si>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</si>
  <si>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</si>
  <si>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</si>
  <si>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</si>
  <si>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</si>
  <si>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</si>
  <si>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</si>
  <si>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</si>
  <si>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</si>
  <si>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</si>
  <si>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</si>
  <si>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</si>
  <si>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</si>
  <si>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</si>
  <si>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</si>
  <si>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</si>
  <si>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</si>
  <si>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</si>
  <si>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</si>
  <si>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</si>
  <si>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</si>
  <si>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</si>
  <si>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</si>
  <si>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</si>
  <si>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</si>
  <si>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</si>
  <si>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</si>
  <si>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</si>
  <si>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</si>
  <si>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</si>
  <si>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</si>
  <si>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</si>
  <si>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</si>
  <si>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</si>
  <si>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</si>
  <si>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</si>
  <si>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</si>
  <si>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</si>
  <si>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</si>
  <si>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</si>
  <si>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</si>
  <si>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</si>
  <si>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</si>
  <si>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</si>
  <si>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</si>
  <si>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</si>
  <si>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</si>
  <si>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</si>
  <si>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</si>
  <si>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</si>
  <si>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</si>
  <si>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</si>
  <si>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</si>
  <si>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</si>
  <si>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</si>
  <si>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</si>
  <si>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</si>
  <si>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</si>
  <si>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</si>
  <si>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</si>
  <si>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</si>
  <si>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</si>
  <si>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</si>
  <si>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</si>
  <si>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</si>
  <si>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</si>
  <si>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</si>
  <si>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</si>
  <si>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</si>
  <si>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</si>
  <si>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</si>
  <si>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</si>
  <si>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</si>
  <si>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</si>
  <si>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</si>
  <si>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</si>
  <si>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</si>
  <si>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</si>
  <si>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</si>
  <si>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</si>
  <si>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</si>
  <si>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</si>
  <si>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</si>
  <si>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</si>
  <si>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</si>
  <si>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</si>
  <si>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</si>
  <si>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</si>
  <si>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</si>
  <si>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</si>
  <si>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</si>
  <si>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</si>
  <si>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</si>
  <si>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</si>
  <si>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</si>
  <si>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</si>
  <si>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</si>
  <si>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</si>
  <si>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</si>
  <si>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</si>
  <si>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</si>
  <si>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</si>
  <si>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</si>
  <si>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</si>
  <si>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</si>
  <si>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</si>
  <si>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</si>
  <si>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</si>
  <si>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</si>
  <si>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</si>
  <si>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</si>
  <si>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</si>
  <si>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</si>
  <si>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</si>
  <si>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</si>
  <si>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</si>
  <si>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</si>
  <si>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</si>
  <si>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</si>
  <si>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</si>
  <si>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</si>
  <si>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</si>
  <si>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</si>
  <si>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</si>
  <si>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</si>
  <si>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</si>
  <si>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</si>
  <si>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</si>
  <si>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</si>
  <si>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</si>
  <si>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</si>
  <si>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</si>
  <si>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</si>
  <si>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</si>
  <si>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</si>
  <si>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</si>
  <si>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</si>
  <si>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</si>
  <si>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</si>
  <si>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</si>
  <si>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</si>
  <si>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</si>
  <si>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</si>
  <si>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</si>
  <si>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</si>
  <si>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</si>
  <si>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</si>
  <si>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</si>
  <si>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</si>
  <si>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</si>
  <si>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</si>
  <si>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</si>
  <si>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</si>
  <si>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</si>
  <si>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</si>
  <si>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</si>
  <si>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</si>
  <si>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</si>
  <si>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</si>
  <si>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</si>
  <si>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</si>
  <si>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</si>
  <si>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</si>
  <si>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</si>
  <si>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</si>
  <si>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</si>
  <si>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</si>
  <si>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</si>
  <si>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</si>
  <si>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</si>
  <si>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</si>
  <si>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</si>
  <si>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</si>
  <si>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</si>
  <si>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</si>
  <si>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</si>
  <si>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</si>
  <si>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</si>
  <si>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</si>
  <si>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</si>
  <si>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</si>
  <si>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</si>
  <si>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</si>
  <si>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</si>
  <si>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</si>
  <si>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</si>
  <si>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</si>
  <si>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</si>
  <si>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</si>
  <si>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</si>
  <si>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</si>
  <si>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</si>
  <si>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</si>
  <si>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</si>
  <si>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</si>
  <si>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</si>
  <si>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</si>
  <si>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</si>
  <si>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</si>
  <si>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</si>
  <si>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</si>
  <si>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</si>
  <si>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</si>
  <si>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</si>
  <si>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</si>
  <si>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</si>
  <si>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</si>
  <si>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</si>
  <si>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</si>
  <si>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</si>
  <si>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</si>
  <si>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</si>
  <si>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</si>
  <si>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</si>
  <si>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</si>
  <si>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</si>
  <si>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</si>
  <si>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</si>
  <si>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</si>
  <si>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</si>
  <si>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</si>
  <si>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</si>
  <si>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</si>
  <si>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</si>
  <si>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</si>
  <si>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</si>
  <si>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</si>
  <si>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</si>
  <si>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</si>
  <si>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</si>
  <si>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</si>
  <si>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</si>
  <si>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</si>
  <si>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</si>
  <si>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</si>
  <si>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</si>
  <si>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</si>
  <si>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</si>
  <si>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</si>
  <si>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</si>
  <si>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</si>
  <si>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</si>
  <si>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</si>
  <si>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</si>
  <si>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</si>
  <si>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</si>
  <si>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</si>
  <si>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</si>
  <si>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</si>
  <si>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</si>
  <si>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</si>
  <si>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</si>
  <si>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</si>
  <si>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</si>
  <si>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</si>
  <si>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</si>
  <si>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</si>
  <si>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</si>
  <si>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</si>
  <si>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</si>
  <si>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</si>
  <si>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</si>
  <si>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</si>
  <si>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</si>
  <si>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</si>
  <si>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</si>
  <si>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</si>
  <si>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</si>
  <si>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</si>
  <si>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</si>
  <si>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</si>
  <si>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</si>
  <si>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</si>
  <si>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</si>
  <si>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</si>
  <si>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</si>
  <si>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</si>
  <si>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</si>
  <si>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</si>
  <si>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</si>
  <si>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</si>
  <si>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</si>
  <si>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</si>
  <si>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</si>
  <si>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</si>
  <si>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</si>
  <si>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</si>
  <si>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</si>
  <si>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</si>
  <si>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</si>
  <si>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</si>
  <si>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</si>
  <si>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</si>
  <si>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</si>
  <si>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</si>
  <si>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</si>
  <si>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</si>
  <si>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</si>
  <si>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</si>
  <si>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</si>
  <si>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</si>
  <si>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</si>
  <si>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</si>
  <si>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</si>
  <si>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</si>
  <si>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</si>
  <si>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</si>
  <si>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</si>
  <si>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</si>
  <si>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</si>
  <si>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</si>
  <si>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</si>
  <si>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</si>
  <si>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</si>
  <si>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</si>
  <si>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</si>
  <si>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</si>
  <si>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</si>
  <si>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</si>
  <si>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</si>
  <si>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</si>
  <si>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</si>
  <si>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</si>
  <si>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</si>
  <si>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</si>
  <si>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</si>
  <si>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</si>
  <si>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</si>
  <si>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</si>
  <si>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</si>
  <si>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</si>
  <si>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</si>
  <si>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</si>
  <si>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</si>
  <si>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</si>
  <si>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</si>
  <si>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</si>
  <si>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</si>
  <si>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</si>
  <si>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</si>
  <si>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</si>
  <si>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</si>
  <si>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</si>
  <si>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</si>
  <si>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</si>
  <si>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</si>
  <si>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</si>
  <si>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</si>
  <si>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</si>
  <si>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</si>
  <si>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</si>
  <si>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</si>
  <si>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</si>
  <si>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</si>
  <si>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</si>
  <si>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</si>
  <si>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</si>
  <si>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</si>
  <si>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</si>
  <si>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</si>
  <si>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</si>
  <si>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</si>
  <si>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</si>
  <si>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</si>
  <si>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</si>
  <si>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</si>
  <si>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</si>
  <si>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</si>
  <si>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</si>
  <si>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</si>
  <si>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</si>
  <si>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</si>
  <si>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</si>
  <si>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</si>
  <si>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</si>
  <si>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</si>
  <si>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</si>
  <si>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</si>
  <si>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</si>
  <si>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</si>
  <si>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</si>
  <si>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</si>
  <si>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</si>
  <si>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</si>
  <si>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</si>
  <si>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</si>
  <si>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</si>
  <si>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</si>
  <si>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</si>
  <si>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</si>
  <si>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</si>
  <si>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</si>
  <si>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</si>
  <si>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</si>
  <si>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</si>
  <si>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</si>
  <si>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</si>
  <si>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</si>
  <si>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</si>
  <si>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</si>
  <si>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</si>
  <si>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</si>
  <si>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</si>
  <si>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</si>
  <si>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</si>
  <si>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</si>
  <si>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</si>
  <si>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</si>
  <si>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</si>
  <si>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</si>
  <si>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</si>
  <si>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</si>
  <si>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</si>
  <si>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</si>
  <si>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</si>
  <si>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</si>
  <si>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</si>
  <si>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</si>
  <si>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</si>
  <si>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</si>
  <si>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</si>
  <si>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</si>
  <si>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</si>
  <si>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</si>
  <si>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</si>
  <si>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</si>
  <si>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</si>
  <si>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</si>
  <si>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</si>
  <si>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</si>
  <si>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</si>
  <si>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</si>
  <si>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</si>
  <si>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</si>
  <si>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</si>
  <si>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</si>
  <si>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</si>
  <si>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</si>
  <si>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</si>
  <si>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</si>
  <si>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</si>
  <si>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</si>
  <si>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</si>
  <si>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</si>
  <si>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</si>
  <si>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</si>
  <si>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</si>
  <si>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</si>
  <si>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</si>
  <si>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</si>
  <si>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</si>
  <si>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</si>
  <si>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</si>
  <si>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</si>
  <si>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</si>
  <si>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</si>
  <si>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</si>
  <si>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</si>
  <si>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</si>
  <si>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</si>
  <si>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</si>
  <si>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</si>
  <si>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</si>
  <si>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</si>
  <si>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</si>
  <si>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</si>
  <si>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</si>
  <si>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</si>
  <si>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</si>
  <si>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</si>
  <si>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</si>
  <si>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</si>
  <si>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</si>
  <si>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</si>
  <si>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</si>
  <si>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</si>
  <si>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</si>
  <si>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</si>
  <si>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</si>
  <si>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</si>
  <si>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</si>
  <si>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</si>
  <si>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</si>
  <si>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</si>
  <si>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</si>
  <si>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</si>
  <si>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</si>
  <si>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</si>
  <si>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</si>
  <si>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</si>
  <si>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</si>
  <si>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</si>
  <si>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</si>
  <si>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</si>
  <si>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</si>
  <si>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</si>
  <si>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</si>
  <si>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</si>
  <si>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</si>
  <si>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</si>
  <si>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</si>
  <si>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</si>
  <si>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</si>
  <si>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</si>
  <si>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</si>
  <si>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</si>
  <si>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</si>
  <si>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</si>
  <si>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</si>
  <si>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</si>
  <si>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</si>
  <si>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</si>
  <si>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</si>
  <si>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</si>
  <si>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</si>
  <si>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</si>
  <si>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</si>
  <si>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</si>
  <si>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</si>
  <si>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</si>
  <si>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</si>
  <si>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</si>
  <si>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</si>
  <si>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</si>
  <si>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</si>
  <si>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</si>
  <si>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</si>
  <si>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</si>
  <si>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</si>
  <si>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</si>
  <si>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</si>
  <si>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</si>
  <si>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</si>
  <si>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</si>
  <si>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</si>
  <si>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</si>
  <si>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</si>
  <si>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</si>
  <si>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</si>
  <si>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</si>
  <si>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</si>
  <si>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</si>
  <si>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</si>
  <si>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</si>
  <si>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</si>
  <si>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</si>
  <si>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</si>
  <si>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</si>
  <si>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</si>
  <si>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</si>
  <si>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</si>
  <si>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</si>
  <si>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</si>
  <si>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</si>
  <si>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</si>
  <si>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</si>
  <si>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</si>
  <si>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</si>
  <si>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</si>
  <si>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</si>
  <si>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</si>
  <si>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</si>
  <si>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</si>
  <si>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</si>
  <si>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</si>
  <si>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</si>
  <si>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</si>
  <si>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</si>
  <si>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</si>
  <si>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</si>
  <si>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</si>
  <si>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</si>
  <si>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</si>
  <si>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</si>
  <si>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</si>
  <si>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</si>
  <si>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</si>
  <si>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</si>
  <si>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</si>
  <si>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</si>
  <si>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</si>
  <si>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</si>
  <si>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</si>
  <si>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</si>
  <si>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</si>
  <si>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</si>
  <si>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</si>
  <si>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</si>
  <si>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</si>
  <si>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</si>
  <si>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</si>
  <si>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</si>
  <si>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</si>
  <si>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</si>
  <si>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</si>
  <si>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</si>
  <si>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</si>
  <si>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</si>
  <si>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</si>
  <si>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</si>
  <si>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</si>
  <si>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</si>
  <si>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</si>
  <si>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</si>
  <si>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</si>
  <si>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</si>
  <si>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</si>
  <si>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</si>
  <si>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</si>
  <si>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</si>
  <si>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</si>
  <si>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</si>
  <si>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</si>
  <si>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</si>
  <si>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</si>
  <si>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</si>
  <si>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</si>
  <si>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</si>
  <si>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</si>
  <si>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</si>
  <si>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</si>
  <si>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</si>
  <si>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</si>
  <si>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</si>
  <si>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</si>
  <si>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</si>
  <si>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</si>
  <si>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</si>
  <si>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</si>
  <si>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</si>
  <si>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</si>
  <si>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</si>
  <si>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</si>
  <si>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</si>
  <si>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</si>
  <si>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</si>
  <si>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</si>
  <si>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</si>
  <si>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</si>
  <si>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</si>
  <si>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</si>
  <si>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</si>
  <si>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</si>
  <si>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</si>
  <si>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</si>
  <si>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</si>
  <si>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</si>
  <si>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</si>
  <si>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</si>
  <si>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</si>
  <si>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</si>
  <si>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</si>
  <si>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</si>
  <si>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</si>
  <si>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</si>
  <si>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</si>
  <si>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</si>
  <si>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</si>
  <si>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</si>
  <si>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</si>
  <si>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</si>
  <si>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</si>
  <si>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</si>
  <si>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</si>
  <si>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</si>
  <si>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</si>
  <si>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</si>
  <si>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</si>
  <si>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</si>
  <si>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</si>
  <si>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</si>
  <si>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</si>
  <si>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</si>
  <si>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</si>
  <si>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</si>
  <si>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</si>
  <si>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</si>
  <si>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</si>
  <si>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</si>
  <si>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</si>
  <si>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</si>
  <si>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</si>
  <si>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</si>
  <si>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</si>
  <si>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</si>
  <si>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</si>
  <si>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</si>
  <si>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</si>
  <si>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</si>
  <si>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</si>
  <si>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</si>
  <si>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</si>
  <si>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</si>
  <si>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</si>
  <si>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</si>
  <si>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</si>
  <si>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</si>
  <si>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</si>
  <si>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</si>
  <si>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</si>
  <si>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</si>
  <si>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</si>
  <si>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</si>
  <si>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</si>
  <si>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</si>
  <si>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</si>
  <si>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</si>
  <si>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</si>
  <si>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</si>
  <si>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</si>
  <si>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</si>
  <si>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</si>
  <si>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</si>
  <si>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</si>
  <si>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</si>
  <si>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</si>
  <si>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</si>
  <si>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</si>
  <si>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</si>
  <si>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</si>
  <si>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</si>
  <si>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</si>
  <si>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</si>
  <si>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</si>
  <si>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</si>
  <si>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</si>
  <si>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</si>
  <si>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</si>
  <si>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</si>
  <si>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</si>
  <si>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</si>
  <si>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</si>
  <si>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</si>
  <si>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</si>
  <si>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</si>
  <si>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</si>
  <si>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</si>
  <si>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</si>
  <si>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</si>
  <si>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</si>
  <si>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</si>
  <si>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</si>
  <si>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</si>
  <si>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</si>
  <si>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</si>
  <si>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</si>
  <si>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</si>
  <si>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</si>
  <si>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</si>
  <si>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</si>
  <si>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</si>
  <si>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</si>
  <si>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</si>
  <si>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</si>
  <si>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</si>
  <si>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</si>
  <si>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</si>
  <si>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</si>
  <si>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</si>
  <si>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</si>
  <si>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</si>
  <si>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</si>
  <si>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</si>
  <si>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</si>
  <si>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</si>
  <si>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</si>
  <si>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</si>
  <si>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</si>
  <si>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</si>
  <si>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</si>
  <si>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</si>
  <si>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</si>
  <si>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</si>
  <si>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</si>
  <si>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</si>
  <si>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</si>
  <si>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</si>
  <si>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</si>
  <si>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</si>
  <si>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</si>
  <si>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</si>
  <si>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</si>
  <si>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</si>
  <si>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</si>
  <si>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</si>
  <si>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</si>
  <si>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</si>
  <si>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</si>
  <si>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</si>
  <si>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</si>
  <si>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</si>
  <si>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</si>
  <si>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</si>
  <si>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</si>
  <si>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</si>
  <si>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</si>
  <si>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</si>
  <si>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</si>
  <si>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</si>
  <si>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</si>
  <si>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</si>
  <si>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</si>
  <si>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</si>
  <si>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</si>
  <si>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</si>
  <si>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</si>
  <si>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</si>
  <si>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</si>
  <si>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</si>
  <si>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</si>
  <si>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</si>
  <si>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</si>
  <si>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</si>
  <si>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</si>
  <si>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</si>
  <si>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</si>
  <si>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</si>
  <si>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</si>
  <si>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</si>
  <si>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</si>
  <si>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</si>
  <si>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</si>
  <si>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</si>
  <si>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</si>
  <si>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</si>
  <si>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</si>
  <si>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</si>
  <si>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</si>
  <si>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</si>
  <si>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</si>
  <si>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</si>
  <si>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</si>
  <si>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</si>
  <si>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</si>
  <si>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</si>
  <si>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</si>
  <si>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</si>
  <si>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</si>
  <si>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</si>
  <si>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</si>
  <si>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</si>
  <si>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</si>
  <si>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</si>
  <si>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</si>
  <si>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</si>
  <si>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</si>
  <si>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</si>
  <si>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</si>
  <si>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</si>
  <si>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</si>
  <si>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</si>
  <si>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</si>
  <si>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</si>
  <si>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</si>
  <si>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</si>
  <si>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</si>
  <si>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</si>
  <si>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</si>
  <si>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</si>
  <si>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</si>
  <si>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</si>
  <si>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</si>
  <si>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</si>
  <si>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</si>
  <si>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</si>
  <si>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</si>
  <si>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</si>
  <si>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</si>
  <si>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</si>
  <si>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</si>
  <si>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</si>
  <si>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</si>
  <si>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</si>
  <si>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</si>
  <si>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</si>
  <si>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</si>
  <si>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</si>
  <si>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</si>
  <si>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</si>
  <si>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</si>
  <si>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</si>
  <si>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</si>
  <si>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</si>
  <si>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</si>
  <si>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</si>
  <si>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</si>
  <si>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</si>
  <si>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</si>
  <si>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</si>
  <si>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</si>
  <si>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</si>
  <si>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</si>
  <si>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</si>
  <si>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</si>
  <si>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</si>
  <si>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</si>
  <si>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</si>
  <si>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</si>
  <si>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</si>
  <si>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</si>
  <si>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</si>
  <si>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</si>
  <si>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</si>
  <si>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</si>
  <si>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</si>
  <si>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</si>
  <si>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</si>
  <si>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</si>
  <si>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</si>
  <si>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</si>
  <si>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</si>
  <si>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</si>
  <si>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</si>
  <si>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</si>
  <si>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</si>
  <si>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</si>
  <si>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</si>
  <si>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</si>
  <si>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</si>
  <si>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</si>
  <si>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</si>
  <si>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</si>
  <si>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</si>
  <si>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</si>
  <si>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</si>
  <si>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</si>
  <si>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</si>
  <si>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</si>
  <si>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</si>
  <si>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</si>
  <si>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</si>
  <si>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</si>
  <si>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</si>
  <si>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</si>
  <si>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</si>
  <si>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</si>
  <si>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</si>
  <si>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</si>
  <si>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</si>
  <si>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</si>
  <si>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</si>
  <si>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</si>
  <si>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</si>
  <si>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</si>
  <si>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</si>
  <si>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</si>
  <si>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</si>
  <si>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</si>
  <si>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</si>
  <si>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</si>
  <si>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</si>
  <si>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</si>
  <si>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</si>
  <si>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</si>
  <si>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</si>
  <si>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</si>
  <si>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</si>
  <si>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</si>
  <si>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</si>
  <si>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</si>
  <si>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</si>
  <si>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</si>
  <si>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</si>
  <si>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</si>
  <si>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</si>
  <si>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</si>
  <si>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</si>
  <si>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</si>
  <si>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</si>
  <si>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</si>
  <si>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</si>
  <si>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</si>
  <si>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</si>
  <si>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</si>
  <si>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</si>
  <si>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</si>
  <si>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</si>
  <si>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</si>
  <si>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</si>
  <si>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</si>
  <si>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</si>
  <si>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</si>
  <si>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</si>
  <si>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</si>
  <si>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</si>
  <si>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</si>
  <si>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</si>
  <si>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</si>
  <si>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</si>
  <si>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</si>
  <si>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</si>
  <si>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</si>
  <si>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</si>
  <si>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</si>
  <si>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</si>
  <si>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</si>
  <si>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</si>
  <si>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</si>
  <si>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</si>
  <si>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</si>
  <si>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</si>
  <si>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</si>
  <si>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</si>
  <si>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</si>
  <si>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</si>
  <si>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</si>
  <si>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</si>
  <si>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</si>
  <si>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</si>
  <si>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</si>
  <si>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</si>
  <si>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</si>
  <si>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</si>
  <si>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</si>
  <si>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</si>
  <si>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</si>
  <si>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</si>
  <si>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</si>
  <si>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</si>
  <si>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</si>
  <si>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</si>
  <si>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</si>
  <si>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</si>
  <si>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</si>
  <si>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</si>
  <si>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</si>
  <si>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</si>
  <si>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</si>
  <si>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</si>
  <si>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</si>
  <si>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</si>
  <si>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</si>
  <si>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</si>
  <si>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</si>
  <si>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</si>
  <si>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</si>
  <si>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</si>
  <si>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</si>
  <si>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</si>
  <si>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</si>
  <si>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</si>
  <si>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</si>
  <si>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</si>
  <si>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</si>
  <si>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</si>
  <si>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</si>
  <si>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</si>
  <si>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</si>
  <si>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</si>
  <si>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</si>
  <si>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</si>
  <si>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</si>
  <si>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</si>
  <si>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</si>
  <si>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</si>
  <si>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</si>
  <si>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</si>
  <si>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</si>
  <si>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</si>
  <si>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</si>
  <si>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</si>
  <si>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</si>
  <si>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</si>
  <si>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</si>
  <si>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</si>
  <si>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</si>
  <si>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</si>
  <si>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</si>
  <si>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</si>
  <si>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</si>
  <si>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</si>
  <si>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</si>
  <si>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</si>
  <si>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</si>
  <si>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</si>
  <si>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</si>
  <si>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</si>
  <si>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</si>
  <si>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</si>
  <si>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</si>
  <si>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</si>
  <si>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</si>
  <si>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</si>
  <si>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</si>
  <si>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</si>
  <si>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</si>
  <si>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</si>
  <si>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</si>
  <si>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</si>
  <si>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</si>
  <si>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</si>
  <si>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</si>
  <si>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</si>
  <si>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</si>
  <si>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</si>
  <si>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</si>
  <si>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</si>
  <si>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</si>
  <si>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</si>
  <si>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</si>
  <si>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</si>
  <si>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</si>
  <si>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</si>
  <si>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</si>
  <si>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</si>
  <si>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</si>
  <si>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</si>
  <si>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</si>
  <si>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</si>
  <si>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</si>
  <si>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</si>
  <si>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</si>
  <si>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</si>
  <si>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</si>
  <si>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</si>
  <si>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</si>
  <si>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</si>
  <si>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</si>
  <si>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</si>
  <si>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</si>
  <si>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</si>
  <si>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</si>
  <si>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</si>
  <si>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</si>
  <si>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</si>
  <si>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</si>
  <si>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</si>
  <si>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</si>
  <si>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</si>
  <si>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</si>
  <si>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</si>
  <si>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</si>
  <si>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</si>
  <si>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</si>
  <si>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</si>
  <si>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</si>
  <si>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</si>
  <si>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</si>
  <si>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</si>
  <si>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</si>
  <si>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</si>
  <si>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</si>
  <si>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</si>
  <si>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</si>
  <si>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</si>
  <si>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</si>
  <si>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</si>
  <si>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</si>
  <si>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</si>
  <si>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</si>
  <si>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</si>
  <si>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</si>
  <si>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</si>
  <si>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</si>
  <si>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</si>
  <si>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</si>
  <si>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</si>
  <si>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</si>
  <si>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</si>
  <si>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</si>
  <si>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</si>
  <si>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</si>
  <si>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</si>
  <si>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</si>
  <si>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</si>
  <si>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</si>
  <si>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</si>
  <si>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</si>
  <si>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</si>
  <si>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</si>
  <si>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</si>
  <si>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</si>
  <si>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</si>
  <si>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</si>
  <si>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</si>
  <si>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</si>
  <si>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</si>
  <si>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</si>
  <si>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</si>
  <si>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</si>
  <si>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</si>
  <si>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</si>
  <si>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</si>
  <si>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</si>
  <si>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</si>
  <si>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</si>
  <si>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</si>
  <si>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</si>
  <si>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</si>
  <si>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</si>
  <si>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</si>
  <si>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</si>
  <si>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</si>
  <si>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</si>
  <si>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</si>
  <si>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</si>
  <si>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</si>
  <si>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</si>
  <si>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</si>
  <si>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</si>
  <si>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</si>
  <si>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</si>
  <si>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</si>
  <si>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</si>
  <si>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</si>
  <si>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</si>
  <si>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</si>
  <si>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</si>
  <si>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</si>
  <si>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</si>
  <si>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</si>
  <si>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</si>
  <si>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</si>
  <si>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</si>
  <si>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</si>
  <si>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</si>
  <si>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</si>
  <si>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</si>
  <si>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</si>
  <si>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</si>
  <si>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</si>
  <si>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</si>
  <si>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</si>
  <si>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</si>
  <si>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</si>
  <si>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</si>
  <si>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</si>
  <si>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</si>
  <si>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</si>
  <si>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</si>
  <si>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</si>
  <si>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</si>
  <si>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</si>
  <si>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</si>
  <si>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</si>
  <si>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</si>
  <si>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</si>
  <si>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</si>
  <si>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</si>
  <si>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</si>
  <si>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</si>
  <si>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</si>
  <si>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</si>
  <si>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</si>
  <si>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</si>
  <si>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</si>
  <si>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</si>
  <si>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</si>
  <si>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</si>
  <si>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</si>
  <si>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</si>
  <si>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</si>
  <si>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</si>
  <si>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</si>
  <si>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</si>
  <si>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</si>
  <si>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</si>
  <si>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</si>
  <si>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</si>
  <si>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</si>
  <si>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</si>
  <si>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</si>
  <si>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</si>
  <si>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</si>
  <si>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</si>
  <si>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</si>
  <si>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</si>
  <si>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</si>
  <si>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</si>
  <si>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</si>
  <si>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</si>
  <si>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</si>
  <si>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</si>
  <si>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</si>
  <si>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</si>
  <si>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</si>
  <si>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</si>
  <si>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</si>
  <si>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</si>
  <si>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</si>
  <si>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</si>
  <si>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</si>
  <si>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</si>
  <si>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</si>
  <si>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</si>
  <si>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</si>
  <si>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</si>
  <si>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</si>
  <si>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</si>
  <si>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</si>
  <si>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</si>
  <si>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</si>
  <si>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</si>
  <si>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</si>
  <si>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</si>
  <si>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</si>
  <si>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</si>
  <si>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</si>
  <si>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</si>
  <si>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</si>
  <si>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</si>
  <si>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</si>
  <si>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</si>
  <si>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</si>
  <si>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</si>
  <si>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</si>
  <si>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</si>
  <si>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</si>
  <si>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</si>
  <si>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</si>
  <si>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</si>
  <si>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</si>
  <si>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</si>
  <si>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</si>
  <si>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</si>
  <si>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</si>
  <si>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</si>
  <si>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</si>
  <si>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</si>
  <si>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</si>
  <si>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</si>
  <si>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</si>
  <si>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</si>
  <si>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</si>
  <si>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</si>
  <si>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</si>
  <si>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</si>
  <si>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</si>
  <si>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</si>
  <si>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</si>
  <si>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</si>
  <si>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</si>
  <si>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</si>
  <si>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</si>
  <si>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</si>
  <si>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</si>
  <si>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</si>
  <si>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</si>
  <si>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</si>
  <si>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</si>
  <si>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</si>
  <si>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</si>
  <si>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</si>
  <si>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</si>
  <si>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</si>
  <si>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</si>
  <si>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</si>
  <si>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</si>
  <si>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</si>
  <si>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</si>
  <si>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</si>
  <si>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</si>
  <si>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</si>
  <si>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</si>
  <si>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</si>
  <si>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</si>
  <si>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</si>
  <si>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</si>
  <si>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</si>
  <si>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</si>
  <si>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</si>
  <si>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</si>
  <si>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</si>
  <si>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</si>
  <si>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</si>
  <si>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</si>
  <si>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</si>
  <si>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</si>
  <si>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</si>
  <si>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</si>
  <si>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</si>
  <si>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</si>
  <si>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</si>
  <si>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</si>
  <si>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</si>
  <si>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</si>
  <si>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</si>
  <si>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</si>
  <si>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</si>
  <si>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</si>
  <si>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</si>
  <si>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</si>
  <si>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</si>
  <si>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</si>
  <si>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</si>
  <si>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</si>
  <si>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</si>
  <si>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</si>
  <si>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</si>
  <si>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</si>
  <si>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</si>
  <si>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</si>
  <si>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</si>
  <si>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</si>
  <si>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</si>
  <si>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</si>
  <si>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</si>
  <si>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</si>
  <si>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</si>
  <si>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</si>
  <si>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</si>
  <si>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</si>
  <si>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</si>
  <si>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</si>
  <si>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</si>
  <si>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</si>
  <si>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</si>
  <si>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</si>
  <si>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</si>
  <si>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</si>
  <si>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</si>
  <si>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</si>
  <si>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</si>
  <si>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</si>
  <si>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</si>
  <si>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</si>
  <si>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</si>
  <si>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</si>
  <si>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</si>
  <si>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</si>
  <si>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</si>
  <si>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</si>
  <si>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</si>
  <si>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</si>
  <si>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</si>
  <si>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</si>
  <si>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</si>
  <si>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</si>
  <si>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</si>
  <si>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</si>
  <si>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</si>
  <si>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</si>
  <si>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</si>
  <si>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</si>
  <si>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</si>
  <si>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</si>
  <si>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</si>
  <si>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</si>
  <si>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</si>
  <si>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</si>
  <si>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</si>
  <si>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</si>
  <si>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</si>
  <si>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</si>
  <si>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</si>
  <si>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</si>
  <si>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</si>
  <si>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</si>
  <si>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</si>
  <si>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</si>
  <si>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</si>
  <si>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</si>
  <si>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</si>
  <si>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</si>
  <si>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</si>
  <si>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</si>
  <si>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</si>
  <si>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</si>
  <si>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</si>
  <si>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</si>
  <si>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</si>
  <si>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</si>
  <si>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</si>
  <si>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</si>
  <si>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</si>
  <si>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</si>
  <si>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</si>
  <si>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</si>
  <si>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</si>
  <si>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</si>
  <si>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</si>
  <si>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</si>
  <si>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</si>
  <si>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</si>
  <si>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</si>
  <si>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</si>
  <si>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</si>
  <si>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</si>
  <si>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</si>
  <si>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</si>
  <si>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</si>
  <si>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</si>
  <si>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</si>
  <si>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</si>
  <si>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</si>
  <si>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</si>
  <si>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</si>
  <si>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</si>
  <si>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</si>
  <si>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</si>
  <si>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</si>
  <si>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</si>
  <si>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</si>
  <si>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</si>
  <si>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</si>
  <si>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</si>
  <si>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</si>
  <si>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</si>
  <si>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</si>
  <si>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</si>
  <si>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</si>
  <si>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</si>
  <si>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</si>
  <si>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</si>
  <si>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</si>
  <si>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</si>
  <si>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</si>
  <si>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</si>
  <si>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</si>
  <si>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</si>
  <si>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</si>
  <si>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</si>
  <si>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</si>
  <si>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</si>
  <si>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</si>
  <si>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</si>
  <si>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</si>
  <si>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</si>
  <si>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</si>
  <si>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</si>
  <si>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</si>
  <si>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</si>
  <si>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</si>
  <si>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</si>
  <si>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</si>
  <si>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</si>
  <si>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</si>
  <si>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</si>
  <si>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</si>
  <si>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</si>
  <si>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</si>
  <si>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</si>
  <si>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</si>
  <si>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</si>
  <si>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</si>
  <si>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</si>
  <si>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</si>
  <si>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</si>
  <si>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</si>
  <si>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</si>
  <si>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</si>
  <si>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</si>
  <si>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</si>
  <si>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</si>
  <si>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</si>
  <si>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</si>
  <si>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</si>
  <si>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</si>
  <si>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</si>
  <si>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</si>
  <si>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</si>
  <si>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</si>
  <si>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</si>
  <si>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</si>
  <si>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</si>
  <si>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</si>
  <si>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</si>
  <si>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</si>
  <si>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</si>
  <si>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</si>
  <si>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</si>
  <si>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</si>
  <si>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</si>
  <si>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</si>
  <si>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</si>
  <si>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</si>
  <si>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</si>
  <si>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</si>
  <si>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</si>
  <si>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</si>
  <si>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</si>
  <si>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</si>
  <si>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</si>
  <si>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</si>
  <si>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</si>
  <si>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</si>
  <si>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</si>
  <si>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</si>
  <si>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</si>
  <si>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</si>
  <si>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</si>
  <si>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</si>
  <si>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</si>
  <si>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</si>
  <si>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</si>
  <si>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</si>
  <si>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</si>
  <si>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</si>
  <si>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</si>
  <si>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</si>
  <si>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</si>
  <si>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</si>
  <si>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</si>
  <si>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</si>
  <si>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</si>
  <si>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</si>
  <si>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</si>
  <si>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</si>
  <si>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</si>
  <si>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</si>
  <si>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</si>
  <si>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</si>
  <si>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</si>
  <si>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</si>
  <si>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</si>
  <si>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</si>
  <si>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</si>
  <si>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</si>
  <si>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</si>
  <si>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</si>
  <si>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</si>
  <si>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</si>
  <si>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</si>
  <si>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</si>
  <si>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</si>
  <si>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</si>
  <si>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</si>
  <si>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</si>
  <si>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</si>
  <si>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</si>
  <si>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</si>
  <si>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</si>
  <si>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</si>
  <si>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</si>
  <si>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</si>
  <si>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</si>
  <si>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</si>
  <si>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</si>
  <si>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</si>
  <si>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</si>
  <si>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</si>
  <si>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</si>
  <si>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</si>
  <si>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</si>
  <si>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</si>
  <si>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</si>
  <si>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</si>
  <si>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</si>
  <si>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</si>
  <si>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</si>
  <si>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</si>
  <si>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</si>
  <si>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</si>
  <si>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</si>
  <si>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</si>
  <si>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</si>
  <si>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</si>
  <si>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</si>
  <si>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</si>
  <si>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</si>
  <si>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</si>
  <si>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</si>
  <si>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</si>
  <si>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</si>
  <si>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</si>
  <si>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</si>
  <si>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</si>
  <si>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</si>
  <si>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</si>
  <si>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</si>
  <si>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</si>
  <si>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</si>
  <si>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</si>
  <si>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</si>
  <si>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</si>
  <si>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</si>
  <si>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</si>
  <si>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</si>
  <si>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</si>
  <si>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</si>
  <si>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</si>
  <si>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</si>
  <si>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</si>
  <si>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</si>
  <si>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</si>
  <si>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</si>
  <si>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</si>
  <si>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</si>
  <si>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</si>
  <si>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</si>
  <si>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</si>
  <si>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</si>
  <si>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</si>
  <si>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</si>
  <si>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</si>
  <si>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</si>
  <si>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</si>
  <si>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</si>
  <si>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</si>
  <si>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</si>
  <si>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</si>
  <si>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</si>
  <si>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</si>
  <si>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</si>
  <si>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</si>
  <si>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</si>
  <si>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</si>
  <si>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</si>
  <si>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</si>
  <si>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</si>
  <si>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</si>
  <si>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</si>
  <si>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</si>
  <si>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</si>
  <si>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</si>
  <si>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</si>
  <si>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</si>
  <si>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</si>
  <si>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</si>
  <si>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</si>
  <si>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</si>
  <si>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</si>
  <si>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</si>
  <si>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</si>
  <si>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</si>
  <si>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</si>
  <si>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</si>
  <si>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</si>
  <si>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</si>
  <si>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</si>
  <si>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</si>
  <si>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</si>
  <si>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</si>
  <si>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</si>
  <si>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</si>
  <si>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</si>
  <si>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</si>
  <si>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</si>
  <si>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</si>
  <si>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</si>
  <si>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</si>
  <si>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</si>
  <si>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</si>
  <si>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</si>
  <si>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</si>
  <si>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</si>
  <si>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</si>
  <si>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</si>
  <si>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</si>
  <si>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</si>
  <si>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</si>
  <si>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</si>
  <si>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</si>
  <si>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</si>
  <si>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</si>
  <si>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</si>
  <si>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</si>
  <si>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</si>
  <si>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</si>
  <si>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</si>
  <si>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</si>
  <si>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</si>
  <si>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</si>
  <si>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</si>
  <si>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</si>
  <si>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</si>
  <si>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</si>
  <si>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</si>
  <si>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</si>
  <si>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</si>
  <si>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</si>
  <si>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</si>
  <si>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</si>
  <si>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</si>
  <si>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</si>
  <si>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</si>
  <si>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</si>
  <si>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</si>
  <si>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</si>
  <si>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</si>
  <si>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</si>
  <si>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</si>
  <si>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</si>
  <si>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</si>
  <si>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</si>
  <si>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</si>
  <si>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</si>
  <si>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</si>
  <si>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</si>
  <si>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</si>
  <si>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</si>
  <si>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</si>
  <si>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</si>
  <si>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</si>
  <si>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</si>
  <si>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</si>
  <si>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</si>
  <si>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</si>
  <si>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</si>
  <si>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</si>
  <si>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</si>
  <si>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</si>
  <si>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</si>
  <si>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</si>
  <si>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</si>
  <si>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</si>
  <si>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</si>
  <si>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</si>
  <si>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</si>
  <si>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</si>
  <si>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</si>
  <si>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</si>
  <si>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</si>
  <si>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</si>
  <si>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</si>
  <si>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</si>
  <si>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</si>
  <si>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</si>
  <si>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</si>
  <si>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</si>
  <si>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</si>
  <si>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</si>
  <si>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</si>
  <si>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</si>
  <si>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</si>
  <si>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</si>
  <si>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</si>
  <si>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</si>
  <si>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</si>
  <si>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</si>
  <si>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</si>
  <si>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</si>
  <si>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</si>
  <si>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</si>
  <si>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</si>
  <si>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</si>
  <si>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</si>
  <si>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</si>
  <si>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</si>
  <si>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</si>
  <si>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</si>
  <si>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</si>
  <si>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</si>
  <si>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</si>
  <si>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</si>
  <si>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</si>
  <si>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</si>
  <si>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</si>
  <si>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</si>
  <si>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</si>
  <si>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</si>
  <si>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</si>
  <si>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</si>
  <si>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</si>
  <si>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</si>
  <si>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</si>
  <si>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</si>
  <si>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</si>
  <si>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</si>
  <si>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</si>
  <si>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</si>
  <si>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</si>
  <si>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</si>
  <si>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</si>
  <si>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</si>
  <si>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</si>
  <si>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</si>
  <si>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</si>
  <si>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</si>
  <si>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</si>
  <si>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</si>
  <si>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</si>
  <si>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</si>
  <si>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</si>
  <si>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</si>
  <si>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</si>
  <si>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</si>
  <si>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</si>
  <si>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</si>
  <si>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</si>
  <si>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</si>
  <si>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</si>
  <si>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</si>
  <si>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</si>
  <si>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</si>
  <si>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</si>
  <si>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</si>
  <si>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</si>
  <si>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</si>
  <si>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</si>
  <si>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</si>
  <si>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</si>
  <si>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</si>
  <si>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</si>
  <si>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</si>
  <si>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</si>
  <si>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</si>
  <si>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</si>
  <si>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</si>
  <si>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</si>
  <si>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</si>
  <si>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</si>
  <si>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</si>
  <si>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</si>
  <si>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</si>
  <si>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</si>
  <si>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</si>
  <si>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</si>
  <si>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</si>
  <si>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</si>
  <si>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</si>
  <si>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</si>
  <si>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</si>
  <si>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</si>
  <si>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</si>
  <si>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</si>
  <si>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</si>
  <si>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</si>
  <si>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</si>
  <si>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</si>
  <si>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</si>
  <si>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</si>
  <si>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</si>
  <si>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</si>
  <si>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</si>
  <si>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</si>
  <si>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</si>
  <si>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</si>
  <si>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</si>
  <si>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</si>
  <si>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</si>
  <si>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</si>
  <si>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</si>
  <si>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</si>
  <si>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</si>
  <si>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</si>
  <si>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</si>
  <si>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</si>
  <si>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</si>
  <si>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</si>
  <si>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</si>
  <si>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</si>
  <si>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</si>
  <si>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</si>
  <si>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</si>
  <si>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</si>
  <si>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</si>
  <si>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</si>
  <si>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</si>
  <si>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</si>
  <si>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</si>
  <si>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</si>
  <si>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</si>
  <si>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</si>
  <si>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</si>
  <si>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</si>
  <si>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</si>
  <si>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</si>
  <si>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</si>
  <si>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</si>
  <si>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</si>
  <si>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</si>
  <si>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</si>
  <si>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</si>
  <si>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</si>
  <si>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</si>
  <si>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</si>
  <si>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</si>
  <si>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</si>
  <si>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</si>
  <si>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</si>
  <si>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</si>
  <si>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</si>
  <si>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</si>
  <si>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</si>
  <si>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</si>
  <si>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</si>
  <si>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</si>
  <si>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</si>
  <si>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</si>
  <si>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</si>
  <si>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</si>
  <si>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</si>
  <si>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</si>
  <si>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</si>
  <si>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</si>
  <si>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</si>
  <si>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</si>
  <si>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</si>
  <si>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</si>
  <si>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</si>
  <si>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</si>
  <si>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</si>
  <si>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</si>
  <si>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</si>
  <si>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</si>
  <si>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</si>
  <si>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</si>
  <si>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</si>
  <si>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</si>
  <si>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</si>
  <si>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</si>
  <si>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</si>
  <si>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</si>
  <si>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</si>
  <si>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</si>
  <si>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</si>
  <si>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</si>
  <si>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</si>
  <si>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</si>
  <si>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</si>
  <si>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</si>
  <si>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</si>
  <si>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</si>
  <si>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</si>
  <si>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</si>
  <si>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</si>
  <si>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</si>
  <si>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</si>
  <si>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</si>
  <si>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</si>
  <si>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</si>
  <si>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</si>
  <si>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</si>
  <si>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</si>
  <si>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</si>
  <si>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</si>
  <si>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</si>
  <si>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</si>
  <si>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</si>
  <si>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</si>
  <si>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</si>
  <si>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</si>
  <si>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</si>
  <si>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</si>
  <si>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</si>
  <si>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</si>
  <si>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</si>
  <si>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</si>
  <si>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</si>
  <si>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</si>
  <si>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</si>
  <si>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</si>
  <si>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</si>
  <si>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</si>
  <si>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</si>
  <si>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</si>
  <si>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</si>
  <si>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</si>
  <si>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</si>
  <si>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</si>
  <si>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</si>
  <si>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</si>
  <si>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</si>
  <si>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</si>
  <si>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</si>
  <si>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</si>
  <si>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</si>
  <si>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</si>
  <si>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</si>
  <si>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</si>
  <si>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</si>
  <si>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</si>
  <si>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</si>
  <si>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</si>
  <si>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</si>
  <si>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</si>
  <si>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</si>
  <si>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</si>
  <si>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</si>
  <si>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</si>
  <si>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</si>
  <si>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</si>
  <si>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</si>
  <si>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</si>
  <si>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</si>
  <si>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</si>
  <si>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</si>
  <si>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</si>
  <si>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</si>
  <si>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</si>
  <si>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</si>
  <si>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</si>
  <si>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</si>
  <si>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</si>
  <si>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</si>
  <si>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</si>
  <si>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</si>
  <si>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</si>
  <si>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</si>
  <si>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</si>
  <si>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</si>
  <si>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</si>
  <si>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</si>
  <si>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</si>
  <si>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</si>
  <si>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</si>
  <si>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</si>
  <si>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</si>
  <si>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</si>
  <si>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</si>
  <si>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</si>
  <si>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</si>
  <si>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</si>
  <si>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</si>
  <si>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</si>
  <si>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</si>
  <si>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</si>
  <si>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</si>
  <si>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</si>
  <si>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</si>
  <si>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</si>
  <si>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</si>
  <si>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</si>
  <si>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</si>
  <si>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</si>
  <si>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</si>
  <si>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</si>
  <si>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</si>
  <si>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</si>
  <si>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</si>
  <si>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</si>
  <si>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</si>
  <si>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</si>
  <si>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</si>
  <si>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</si>
  <si>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</si>
  <si>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</si>
  <si>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</si>
  <si>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</si>
  <si>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</si>
  <si>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</si>
  <si>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</si>
  <si>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</si>
  <si>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</si>
  <si>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</si>
  <si>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</si>
  <si>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</si>
  <si>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</si>
  <si>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</si>
  <si>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</si>
  <si>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</si>
  <si>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</si>
  <si>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</si>
  <si>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</si>
  <si>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</si>
  <si>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</si>
  <si>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</si>
  <si>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</si>
  <si>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</si>
  <si>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</si>
  <si>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</si>
  <si>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</si>
  <si>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</si>
  <si>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</si>
  <si>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</si>
  <si>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</si>
  <si>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</si>
  <si>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</si>
  <si>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</si>
  <si>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</si>
  <si>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</si>
  <si>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</si>
  <si>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</si>
  <si>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</si>
  <si>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</si>
  <si>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</si>
  <si>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</si>
  <si>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</si>
  <si>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</si>
  <si>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</si>
  <si>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</si>
  <si>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</si>
  <si>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</si>
  <si>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</si>
  <si>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</si>
  <si>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</si>
  <si>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</si>
  <si>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</si>
  <si>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</si>
  <si>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</si>
  <si>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</si>
  <si>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</si>
  <si>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</si>
  <si>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</si>
  <si>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</si>
  <si>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</si>
  <si>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</si>
  <si>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</si>
  <si>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</si>
  <si>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</si>
  <si>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</si>
  <si>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</si>
  <si>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</si>
  <si>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</si>
  <si>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</si>
  <si>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</si>
  <si>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</si>
  <si>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</si>
  <si>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</si>
  <si>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</si>
  <si>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</si>
  <si>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</si>
  <si>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</si>
  <si>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</si>
  <si>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</si>
  <si>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</si>
  <si>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</si>
  <si>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</si>
  <si>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</si>
  <si>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</si>
  <si>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</si>
  <si>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</si>
  <si>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</si>
  <si>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</si>
  <si>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</si>
  <si>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</si>
  <si>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</si>
  <si>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</si>
  <si>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</si>
  <si>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</si>
  <si>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</si>
  <si>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</si>
  <si>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</si>
  <si>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</si>
  <si>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</si>
  <si>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</si>
  <si>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</si>
  <si>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</si>
  <si>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</si>
  <si>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</si>
  <si>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</si>
  <si>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</si>
  <si>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</si>
  <si>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</si>
  <si>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</si>
  <si>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</si>
  <si>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</si>
  <si>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</si>
  <si>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</si>
  <si>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</si>
  <si>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</si>
  <si>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</si>
  <si>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</si>
  <si>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</si>
  <si>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</si>
  <si>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</si>
  <si>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</si>
  <si>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</si>
  <si>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</si>
  <si>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</si>
  <si>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</si>
  <si>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</si>
  <si>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</si>
  <si>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</si>
  <si>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</si>
  <si>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</si>
  <si>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</si>
  <si>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</si>
  <si>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</si>
  <si>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</si>
  <si>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</si>
  <si>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</si>
  <si>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</si>
  <si>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</si>
  <si>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</si>
  <si>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</si>
  <si>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</si>
  <si>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</si>
  <si>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</si>
  <si>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</si>
  <si>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</si>
  <si>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</si>
  <si>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</si>
  <si>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</si>
  <si>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</si>
  <si>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</si>
  <si>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</si>
  <si>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</si>
  <si>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</si>
  <si>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</si>
  <si>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</si>
  <si>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</si>
  <si>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</si>
  <si>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</si>
  <si>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</si>
  <si>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</si>
  <si>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</si>
  <si>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</si>
  <si>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</si>
  <si>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</si>
  <si>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</si>
  <si>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</si>
  <si>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</si>
  <si>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</si>
  <si>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</si>
  <si>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</si>
  <si>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</si>
  <si>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</si>
  <si>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</si>
  <si>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</si>
  <si>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</si>
  <si>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</si>
  <si>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</si>
  <si>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</si>
  <si>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</si>
  <si>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</si>
  <si>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</si>
  <si>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</si>
  <si>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</si>
  <si>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</si>
  <si>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</si>
  <si>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</si>
  <si>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</si>
  <si>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</si>
  <si>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</si>
  <si>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</si>
  <si>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</si>
  <si>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</si>
  <si>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</si>
  <si>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</si>
  <si>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</si>
  <si>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</si>
  <si>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</si>
  <si>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</si>
  <si>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</si>
  <si>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</si>
  <si>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</si>
  <si>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</si>
  <si>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</si>
  <si>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</si>
  <si>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</si>
  <si>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</si>
  <si>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</si>
  <si>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</si>
  <si>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</si>
  <si>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</si>
  <si>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</si>
  <si>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</si>
  <si>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</si>
  <si>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</si>
  <si>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</si>
  <si>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</si>
  <si>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</si>
  <si>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</si>
  <si>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</si>
  <si>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</si>
  <si>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</si>
  <si>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</si>
  <si>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</si>
  <si>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</si>
  <si>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</si>
  <si>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</si>
  <si>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</si>
  <si>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</si>
  <si>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</si>
  <si>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</si>
  <si>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</si>
  <si>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</si>
  <si>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</si>
  <si>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</si>
  <si>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</si>
  <si>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</si>
  <si>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</si>
  <si>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</si>
  <si>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</si>
  <si>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</si>
  <si>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</si>
  <si>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</si>
  <si>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</si>
  <si>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</si>
  <si>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</si>
  <si>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</si>
  <si>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</si>
  <si>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</si>
  <si>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</si>
  <si>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</si>
  <si>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</si>
  <si>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</si>
  <si>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</si>
  <si>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</si>
  <si>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</si>
  <si>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</si>
  <si>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</si>
  <si>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</si>
  <si>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</si>
  <si>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</si>
  <si>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</si>
  <si>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</si>
  <si>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</si>
  <si>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</si>
  <si>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</si>
  <si>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</si>
  <si>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</si>
  <si>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</si>
  <si>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</si>
  <si>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</si>
  <si>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</si>
  <si>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</si>
  <si>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</si>
  <si>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</si>
  <si>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</si>
  <si>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</si>
  <si>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</si>
  <si>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</si>
  <si>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</si>
  <si>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</si>
  <si>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</si>
  <si>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</si>
  <si>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</si>
  <si>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</si>
  <si>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</si>
  <si>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</si>
  <si>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</si>
  <si>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</si>
  <si>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</si>
  <si>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</si>
  <si>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</si>
  <si>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</si>
  <si>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</si>
  <si>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</si>
  <si>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</si>
  <si>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</si>
  <si>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</si>
  <si>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</si>
  <si>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</si>
  <si>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</si>
  <si>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</si>
  <si>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</si>
  <si>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</si>
  <si>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</si>
  <si>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</si>
  <si>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</si>
  <si>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</si>
  <si>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</si>
  <si>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</si>
  <si>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</si>
  <si>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</si>
  <si>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</si>
  <si>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</si>
  <si>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</si>
  <si>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</si>
  <si>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</si>
  <si>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</si>
  <si>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</si>
  <si>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</si>
  <si>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</si>
  <si>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</si>
  <si>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</si>
  <si>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</si>
  <si>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</si>
  <si>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</si>
  <si>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</si>
  <si>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</si>
  <si>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</si>
  <si>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</si>
  <si>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</si>
  <si>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</si>
  <si>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</si>
  <si>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</si>
  <si>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</si>
  <si>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</si>
  <si>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</si>
  <si>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</si>
  <si>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</si>
  <si>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</si>
  <si>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</si>
  <si>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</si>
  <si>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</si>
  <si>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</si>
  <si>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</si>
  <si>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</si>
  <si>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</si>
  <si>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</si>
  <si>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</si>
  <si>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</si>
  <si>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</si>
  <si>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</si>
  <si>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</si>
  <si>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</si>
  <si>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</si>
  <si>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</si>
  <si>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</si>
  <si>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</si>
  <si>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</si>
  <si>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</si>
  <si>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</si>
  <si>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</si>
  <si>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</si>
  <si>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</si>
  <si>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</si>
  <si>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</si>
  <si>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</si>
  <si>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</si>
  <si>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</si>
  <si>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</si>
  <si>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</si>
  <si>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</si>
  <si>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</si>
  <si>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</si>
  <si>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</si>
  <si>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</si>
  <si>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</si>
  <si>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</si>
  <si>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</si>
  <si>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</si>
  <si>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</si>
  <si>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</si>
  <si>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</si>
  <si>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</si>
  <si>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</si>
  <si>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</si>
  <si>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</si>
  <si>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</si>
  <si>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</si>
  <si>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</si>
  <si>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</si>
  <si>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</si>
  <si>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</si>
  <si>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</si>
  <si>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</si>
  <si>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</si>
  <si>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</si>
  <si>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</si>
  <si>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</si>
  <si>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</si>
  <si>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</si>
  <si>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</si>
  <si>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</si>
  <si>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</si>
  <si>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</si>
  <si>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</si>
  <si>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</si>
  <si>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</si>
  <si>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</si>
  <si>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</si>
  <si>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</si>
  <si>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</si>
  <si>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</si>
  <si>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</si>
  <si>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</si>
  <si>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</si>
  <si>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</si>
  <si>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</si>
  <si>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</si>
  <si>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</si>
  <si>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</si>
  <si>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</si>
  <si>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</si>
  <si>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</si>
  <si>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</si>
  <si>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</si>
  <si>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</si>
  <si>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</si>
  <si>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</si>
  <si>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</si>
  <si>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</si>
  <si>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</si>
  <si>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</si>
  <si>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</si>
  <si>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</si>
  <si>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</si>
  <si>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</si>
  <si>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</si>
  <si>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</si>
  <si>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</si>
  <si>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</si>
  <si>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</si>
  <si>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</si>
  <si>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</si>
  <si>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</si>
  <si>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</si>
  <si>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</si>
  <si>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</si>
  <si>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</si>
  <si>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</si>
  <si>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</si>
  <si>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</si>
  <si>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</si>
  <si>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</si>
  <si>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</si>
  <si>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</si>
  <si>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</si>
  <si>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</si>
  <si>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</si>
  <si>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</si>
  <si>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</si>
  <si>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</si>
  <si>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</si>
  <si>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</si>
  <si>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</si>
  <si>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</si>
  <si>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</si>
  <si>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</si>
  <si>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</si>
  <si>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</si>
  <si>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</si>
  <si>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</si>
  <si>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</si>
  <si>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</si>
  <si>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</si>
  <si>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</si>
  <si>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</si>
  <si>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</si>
  <si>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</si>
  <si>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</si>
  <si>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</si>
  <si>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</si>
  <si>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</si>
  <si>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</si>
  <si>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</si>
  <si>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</si>
  <si>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</si>
  <si>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</si>
  <si>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</si>
  <si>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</si>
  <si>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</si>
  <si>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</si>
  <si>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</si>
  <si>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</si>
  <si>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</si>
  <si>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</si>
  <si>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</si>
  <si>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</si>
  <si>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</si>
  <si>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</si>
  <si>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</si>
  <si>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</si>
  <si>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</si>
  <si>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</si>
  <si>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</si>
  <si>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</si>
  <si>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</si>
  <si>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</si>
  <si>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</si>
  <si>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</si>
  <si>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</si>
  <si>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</si>
  <si>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</si>
  <si>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</si>
  <si>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</si>
  <si>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</si>
  <si>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</si>
  <si>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</si>
  <si>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</si>
  <si>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</si>
  <si>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</si>
  <si>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</si>
  <si>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</si>
  <si>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</si>
  <si>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</si>
  <si>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</si>
  <si>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</si>
  <si>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</si>
  <si>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</si>
  <si>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</si>
  <si>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</si>
  <si>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</si>
  <si>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</si>
  <si>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</si>
  <si>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</si>
  <si>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</si>
  <si>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</si>
  <si>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</si>
  <si>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</si>
  <si>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</si>
  <si>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</si>
  <si>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</si>
  <si>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</si>
  <si>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</si>
  <si>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</si>
  <si>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</si>
  <si>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</si>
  <si>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</si>
  <si>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</si>
  <si>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</si>
  <si>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</si>
  <si>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</si>
  <si>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</si>
  <si>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</si>
  <si>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</si>
  <si>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</si>
  <si>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</si>
  <si>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</si>
  <si>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</si>
  <si>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</si>
  <si>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</si>
  <si>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</si>
  <si>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</si>
  <si>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</si>
  <si>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</si>
  <si>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</si>
  <si>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</si>
  <si>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</si>
  <si>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</si>
  <si>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</si>
  <si>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</si>
  <si>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</si>
  <si>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</si>
  <si>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</si>
  <si>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</si>
  <si>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</si>
  <si>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</si>
  <si>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</si>
  <si>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</si>
  <si>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</si>
  <si>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</si>
  <si>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</si>
  <si>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</si>
  <si>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</si>
  <si>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</si>
  <si>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</si>
  <si>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</si>
  <si>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</si>
  <si>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</si>
  <si>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</si>
  <si>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</si>
  <si>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</si>
  <si>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</si>
  <si>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</si>
  <si>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</si>
  <si>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</si>
  <si>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</si>
  <si>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</si>
  <si>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</si>
  <si>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</si>
  <si>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</si>
  <si>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</si>
  <si>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</si>
  <si>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</si>
  <si>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</si>
  <si>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</si>
  <si>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</si>
  <si>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</si>
  <si>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</si>
  <si>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</si>
  <si>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</si>
  <si>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</si>
  <si>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</si>
  <si>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</si>
  <si>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</si>
  <si>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</si>
  <si>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</si>
  <si>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</si>
  <si>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</si>
  <si>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</si>
  <si>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</si>
  <si>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</si>
  <si>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</si>
  <si>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</si>
  <si>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</si>
  <si>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</si>
  <si>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</si>
  <si>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</si>
  <si>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</si>
  <si>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</si>
  <si>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</si>
  <si>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</si>
  <si>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</si>
  <si>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</si>
  <si>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</si>
  <si>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</si>
  <si>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</si>
  <si>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</si>
  <si>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</si>
  <si>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</si>
  <si>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</si>
  <si>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</si>
  <si>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</si>
  <si>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</si>
  <si>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</si>
  <si>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</si>
  <si>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</si>
  <si>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</si>
  <si>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</si>
  <si>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</si>
  <si>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</si>
  <si>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</si>
  <si>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</si>
  <si>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</si>
  <si>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</si>
  <si>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</si>
  <si>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</si>
  <si>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</si>
  <si>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</si>
  <si>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</si>
  <si>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</si>
  <si>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</si>
  <si>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</si>
  <si>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</si>
  <si>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</si>
  <si>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</si>
  <si>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</si>
  <si>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</si>
  <si>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</si>
  <si>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</si>
  <si>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</si>
  <si>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</si>
  <si>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</si>
  <si>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</si>
  <si>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</si>
  <si>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</si>
  <si>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</si>
  <si>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</si>
  <si>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</si>
  <si>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</si>
  <si>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</si>
  <si>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</si>
  <si>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</si>
  <si>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</si>
  <si>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</si>
  <si>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</si>
  <si>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</si>
  <si>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</si>
  <si>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</si>
  <si>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</si>
  <si>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</si>
  <si>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</si>
  <si>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</si>
  <si>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</si>
  <si>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</si>
  <si>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</si>
  <si>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</si>
  <si>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</si>
  <si>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</si>
  <si>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</si>
  <si>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</si>
  <si>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</si>
  <si>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</si>
  <si>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</si>
  <si>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</si>
  <si>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</si>
  <si>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</si>
  <si>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</si>
  <si>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</si>
  <si>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</si>
  <si>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</si>
  <si>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</si>
  <si>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</si>
  <si>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</si>
  <si>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</si>
  <si>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</si>
  <si>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</si>
  <si>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</si>
  <si>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</si>
  <si>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</si>
  <si>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</si>
  <si>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</si>
  <si>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</si>
  <si>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</si>
  <si>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</si>
  <si>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</si>
  <si>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</si>
  <si>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</si>
  <si>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</si>
  <si>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</si>
  <si>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</si>
  <si>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</si>
  <si>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</si>
  <si>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</si>
  <si>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</si>
  <si>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</si>
  <si>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</si>
  <si>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</si>
  <si>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</si>
  <si>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</si>
  <si>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</si>
  <si>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</si>
  <si>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</si>
  <si>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</si>
  <si>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</si>
  <si>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</si>
  <si>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</si>
  <si>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</si>
  <si>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</si>
  <si>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</si>
  <si>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</si>
  <si>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</si>
  <si>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</si>
  <si>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</si>
  <si>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</si>
  <si>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</si>
  <si>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</si>
  <si>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</si>
  <si>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</si>
  <si>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</si>
  <si>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</si>
  <si>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</si>
  <si>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</si>
  <si>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</si>
  <si>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</si>
  <si>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</si>
  <si>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</si>
  <si>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</si>
  <si>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</si>
  <si>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</si>
  <si>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</si>
  <si>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</si>
  <si>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</si>
  <si>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</si>
  <si>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</si>
  <si>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</si>
  <si>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</si>
  <si>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</si>
  <si>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</si>
  <si>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</si>
  <si>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</si>
  <si>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</si>
  <si>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</si>
  <si>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</si>
  <si>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</si>
  <si>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</si>
  <si>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</si>
  <si>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</si>
  <si>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</si>
  <si>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</si>
  <si>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</si>
  <si>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</si>
  <si>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</si>
  <si>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</si>
  <si>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</si>
  <si>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</si>
  <si>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</si>
  <si>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</si>
  <si>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</si>
  <si>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</si>
  <si>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</si>
  <si>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</si>
  <si>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</si>
  <si>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</si>
  <si>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</si>
  <si>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</si>
  <si>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</si>
  <si>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</si>
  <si>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</si>
  <si>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</si>
  <si>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</si>
  <si>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</si>
  <si>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</si>
  <si>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</si>
  <si>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</si>
  <si>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</si>
  <si>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</si>
  <si>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</si>
  <si>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</si>
  <si>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</si>
  <si>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</si>
  <si>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</si>
  <si>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</si>
  <si>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</si>
  <si>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</si>
  <si>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</si>
  <si>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</si>
  <si>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</si>
  <si>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</si>
  <si>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</si>
  <si>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</si>
  <si>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</si>
  <si>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</si>
  <si>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</si>
  <si>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</si>
  <si>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</si>
  <si>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</si>
  <si>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</si>
  <si>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</si>
  <si>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</si>
  <si>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</si>
  <si>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</si>
  <si>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</si>
  <si>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</si>
  <si>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</si>
  <si>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</si>
  <si>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</si>
  <si>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</si>
  <si>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</si>
  <si>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</si>
  <si>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</si>
  <si>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</si>
  <si>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</si>
  <si>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</si>
  <si>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</si>
  <si>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</si>
  <si>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</si>
  <si>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</si>
  <si>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</si>
  <si>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</si>
  <si>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</si>
  <si>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</si>
  <si>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</si>
  <si>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</si>
  <si>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</si>
  <si>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</si>
  <si>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</si>
  <si>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</si>
  <si>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</si>
  <si>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</si>
  <si>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</si>
  <si>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</si>
  <si>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</si>
  <si>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</si>
  <si>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</si>
  <si>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</si>
  <si>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</si>
  <si>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</si>
  <si>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</si>
  <si>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</si>
  <si>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</si>
  <si>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</si>
  <si>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</si>
  <si>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</si>
  <si>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</si>
  <si>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</si>
  <si>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</si>
  <si>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</si>
  <si>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</si>
  <si>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</si>
  <si>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</si>
  <si>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</si>
  <si>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</si>
  <si>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</si>
  <si>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</si>
  <si>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</si>
  <si>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</si>
  <si>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</si>
  <si>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</si>
  <si>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</si>
  <si>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</si>
  <si>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</si>
  <si>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</si>
  <si>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</si>
  <si>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</si>
  <si>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</si>
  <si>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</si>
  <si>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</si>
  <si>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</si>
  <si>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</si>
  <si>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</si>
  <si>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</si>
  <si>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</si>
  <si>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</si>
  <si>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</si>
  <si>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</si>
  <si>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</si>
  <si>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</si>
  <si>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</si>
  <si>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</si>
  <si>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</si>
  <si>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</si>
  <si>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</si>
  <si>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</si>
  <si>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</si>
  <si>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</si>
  <si>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</si>
  <si>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</si>
  <si>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</si>
  <si>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</si>
  <si>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</si>
  <si>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</si>
  <si>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</si>
  <si>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</si>
  <si>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</si>
  <si>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</si>
  <si>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</si>
  <si>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</si>
  <si>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</si>
  <si>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</si>
  <si>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</si>
  <si>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</si>
  <si>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</si>
  <si>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</si>
  <si>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</si>
  <si>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</si>
  <si>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</si>
  <si>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</si>
  <si>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</si>
  <si>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</si>
  <si>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</si>
  <si>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</si>
  <si>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</si>
  <si>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</si>
  <si>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</si>
  <si>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</si>
  <si>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</si>
  <si>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</si>
  <si>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</si>
  <si>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</si>
  <si>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</si>
  <si>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</si>
  <si>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</si>
  <si>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</si>
  <si>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</si>
  <si>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</si>
  <si>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</si>
  <si>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</si>
  <si>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</si>
  <si>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</si>
  <si>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</si>
  <si>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</si>
  <si>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</si>
  <si>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</si>
  <si>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</si>
  <si>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</si>
  <si>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</si>
  <si>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</si>
  <si>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</si>
  <si>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</si>
  <si>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</si>
  <si>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</si>
  <si>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</si>
  <si>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</si>
  <si>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</si>
  <si>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</si>
  <si>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</si>
  <si>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</si>
  <si>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</si>
  <si>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</si>
  <si>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</si>
  <si>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</si>
  <si>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</si>
  <si>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</si>
  <si>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</si>
  <si>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</si>
  <si>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</si>
  <si>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</si>
  <si>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</si>
  <si>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</si>
  <si>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</si>
  <si>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</si>
  <si>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</si>
  <si>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</si>
  <si>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</si>
  <si>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</si>
  <si>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</si>
  <si>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</si>
  <si>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</si>
  <si>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</si>
  <si>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</si>
  <si>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</si>
  <si>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</si>
  <si>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</si>
  <si>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</si>
  <si>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</si>
  <si>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</si>
  <si>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</si>
  <si>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</si>
  <si>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</si>
  <si>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</si>
  <si>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</si>
  <si>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</si>
  <si>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</si>
  <si>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</si>
  <si>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</si>
  <si>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</si>
  <si>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</si>
  <si>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</si>
  <si>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</si>
  <si>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</si>
  <si>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</si>
  <si>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</si>
  <si>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</si>
  <si>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</si>
  <si>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</si>
  <si>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</si>
  <si>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</si>
  <si>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</si>
  <si>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</si>
  <si>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</si>
  <si>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</si>
  <si>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</si>
  <si>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</si>
  <si>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</si>
  <si>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</si>
  <si>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</si>
  <si>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</si>
  <si>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</si>
  <si>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</si>
  <si>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</si>
  <si>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</si>
  <si>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</si>
  <si>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</si>
  <si>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</si>
  <si>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</si>
  <si>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</si>
  <si>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</si>
  <si>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</si>
  <si>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</si>
  <si>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</si>
  <si>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</si>
  <si>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</si>
  <si>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</si>
  <si>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</si>
  <si>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</si>
  <si>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</si>
  <si>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</si>
  <si>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</si>
  <si>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</si>
  <si>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</si>
  <si>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</si>
  <si>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</si>
  <si>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</si>
  <si>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</si>
  <si>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</si>
  <si>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</si>
  <si>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</si>
  <si>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</si>
  <si>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</si>
  <si>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</si>
  <si>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</si>
  <si>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</si>
  <si>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</si>
  <si>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</si>
  <si>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</si>
  <si>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</si>
  <si>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</si>
  <si>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</si>
  <si>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</si>
  <si>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</si>
  <si>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</si>
  <si>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</si>
  <si>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</si>
  <si>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</si>
  <si>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</si>
  <si>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</si>
  <si>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</si>
  <si>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</si>
  <si>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</si>
  <si>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</si>
  <si>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</si>
  <si>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</si>
  <si>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</si>
  <si>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</si>
  <si>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</si>
  <si>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</si>
  <si>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</si>
  <si>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</si>
  <si>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</si>
  <si>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</si>
  <si>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</si>
  <si>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</si>
  <si>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</si>
  <si>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</si>
  <si>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</si>
  <si>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</si>
  <si>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</si>
  <si>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</si>
  <si>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</si>
  <si>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</si>
  <si>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</si>
  <si>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</si>
  <si>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</si>
  <si>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</si>
  <si>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</si>
  <si>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</si>
  <si>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</si>
  <si>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</si>
  <si>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</si>
  <si>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</si>
  <si>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</si>
  <si>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</si>
  <si>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</si>
  <si>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</si>
  <si>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</si>
  <si>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</si>
  <si>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</si>
  <si>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</si>
  <si>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</si>
  <si>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</si>
  <si>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</si>
  <si>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</si>
  <si>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</si>
  <si>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</si>
  <si>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</si>
  <si>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</si>
  <si>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</si>
  <si>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</si>
  <si>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</si>
  <si>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</si>
  <si>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</si>
  <si>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</si>
  <si>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</si>
  <si>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</si>
  <si>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</si>
  <si>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</si>
  <si>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</si>
  <si>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</si>
  <si>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</si>
  <si>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</si>
  <si>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</si>
  <si>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</si>
  <si>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</si>
  <si>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</si>
  <si>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</si>
  <si>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</si>
  <si>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</si>
  <si>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</si>
  <si>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</si>
  <si>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</si>
  <si>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</si>
  <si>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</si>
  <si>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</si>
  <si>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</si>
  <si>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</si>
  <si>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</si>
  <si>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</si>
  <si>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</si>
  <si>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</si>
  <si>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</si>
  <si>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</si>
  <si>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</si>
  <si>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</si>
  <si>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</si>
  <si>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</si>
  <si>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</si>
  <si>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</si>
  <si>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</si>
  <si>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</si>
  <si>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</si>
  <si>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</si>
  <si>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</si>
  <si>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</si>
  <si>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</si>
  <si>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</si>
  <si>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</si>
  <si>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</si>
  <si>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</si>
  <si>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</si>
  <si>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</si>
  <si>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</si>
  <si>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</si>
  <si>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</si>
  <si>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</si>
  <si>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</si>
  <si>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</si>
  <si>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</si>
  <si>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</si>
  <si>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</si>
  <si>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</si>
  <si>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</si>
  <si>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</si>
  <si>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</si>
  <si>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</si>
  <si>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</si>
  <si>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</si>
  <si>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</si>
  <si>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</si>
  <si>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</si>
  <si>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</si>
  <si>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</si>
  <si>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</si>
  <si>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</si>
  <si>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</si>
  <si>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</si>
  <si>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</si>
  <si>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</si>
  <si>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</si>
  <si>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</si>
  <si>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</si>
  <si>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</si>
  <si>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</si>
  <si>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</si>
  <si>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</si>
  <si>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</si>
  <si>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</si>
  <si>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</si>
  <si>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</si>
  <si>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</si>
  <si>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</si>
  <si>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</si>
  <si>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</si>
  <si>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</si>
  <si>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</si>
  <si>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</si>
  <si>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</si>
  <si>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</si>
  <si>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</si>
  <si>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</si>
  <si>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</si>
  <si>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</si>
  <si>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</si>
  <si>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</si>
  <si>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</si>
  <si>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</si>
  <si>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</si>
  <si>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</si>
  <si>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</si>
  <si>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</si>
  <si>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</si>
  <si>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</si>
  <si>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</si>
  <si>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</si>
  <si>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</si>
  <si>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</si>
  <si>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</si>
  <si>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</si>
  <si>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</si>
  <si>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</si>
  <si>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</si>
  <si>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</si>
  <si>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</si>
  <si>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</si>
  <si>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</si>
  <si>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</si>
  <si>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</si>
  <si>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</si>
  <si>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</si>
  <si>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</si>
  <si>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</si>
  <si>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</si>
  <si>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</si>
  <si>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</si>
  <si>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</si>
  <si>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</si>
  <si>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</si>
  <si>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</si>
  <si>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</si>
  <si>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</si>
  <si>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</si>
  <si>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</si>
  <si>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</si>
  <si>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</si>
  <si>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</si>
  <si>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</si>
  <si>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</si>
  <si>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</si>
  <si>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</si>
  <si>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</si>
  <si>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</si>
  <si>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</si>
  <si>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</si>
  <si>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</si>
  <si>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</si>
  <si>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</si>
  <si>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</si>
  <si>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</si>
  <si>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</si>
  <si>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</si>
  <si>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</si>
  <si>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</si>
  <si>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</si>
  <si>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</si>
  <si>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</si>
  <si>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</si>
  <si>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</si>
  <si>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</si>
  <si>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</si>
  <si>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</si>
  <si>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</si>
  <si>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</si>
  <si>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</si>
  <si>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</si>
  <si>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</si>
  <si>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</si>
  <si>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</si>
  <si>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</si>
  <si>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</si>
  <si>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</si>
  <si>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</si>
  <si>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</si>
  <si>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</si>
  <si>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</si>
  <si>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</si>
  <si>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</si>
  <si>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</si>
  <si>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</si>
  <si>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</si>
  <si>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</si>
  <si>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</si>
  <si>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</si>
  <si>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</si>
  <si>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</si>
  <si>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</si>
  <si>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</si>
  <si>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</si>
  <si>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</si>
  <si>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</si>
  <si>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</si>
  <si>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</si>
  <si>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</si>
  <si>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</si>
  <si>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</si>
  <si>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</si>
  <si>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</si>
  <si>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</si>
  <si>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</si>
  <si>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</si>
  <si>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</si>
  <si>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</si>
  <si>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</si>
  <si>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</si>
  <si>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</si>
  <si>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</si>
  <si>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</si>
  <si>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</si>
  <si>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</si>
  <si>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</si>
  <si>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</si>
  <si>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</si>
  <si>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</si>
  <si>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</si>
  <si>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</si>
  <si>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</si>
  <si>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</si>
  <si>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</si>
  <si>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</si>
  <si>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</si>
  <si>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</si>
  <si>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</si>
  <si>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</si>
  <si>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</si>
  <si>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</si>
  <si>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</si>
  <si>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</si>
  <si>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</si>
  <si>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</si>
  <si>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</si>
  <si>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</si>
  <si>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</si>
  <si>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</si>
  <si>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</si>
  <si>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</si>
  <si>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</si>
  <si>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</si>
  <si>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</si>
  <si>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</si>
  <si>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</si>
  <si>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</si>
  <si>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</si>
  <si>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</si>
  <si>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</si>
  <si>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</si>
  <si>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</si>
  <si>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</si>
  <si>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</si>
  <si>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</si>
  <si>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</si>
  <si>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</si>
  <si>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</si>
  <si>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</si>
  <si>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</si>
  <si>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</si>
  <si>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</si>
  <si>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</si>
  <si>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</si>
  <si>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</si>
  <si>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</si>
  <si>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</si>
  <si>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</si>
  <si>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</si>
  <si>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</si>
  <si>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</si>
  <si>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</si>
  <si>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</si>
  <si>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</si>
  <si>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</si>
  <si>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</si>
  <si>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</si>
  <si>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</si>
  <si>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</si>
  <si>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</si>
  <si>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</si>
  <si>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</si>
  <si>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</si>
  <si>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</si>
  <si>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</si>
  <si>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</si>
  <si>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</si>
  <si>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</si>
  <si>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</si>
  <si>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</si>
  <si>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</si>
  <si>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</si>
  <si>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</si>
  <si>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</si>
  <si>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</si>
  <si>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</si>
  <si>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</si>
  <si>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</si>
  <si>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</si>
  <si>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</si>
  <si>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</si>
  <si>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</si>
  <si>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</si>
  <si>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</si>
  <si>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</si>
  <si>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</si>
  <si>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</si>
  <si>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</si>
  <si>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</si>
  <si>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</si>
  <si>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</si>
  <si>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</si>
  <si>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</si>
  <si>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</si>
  <si>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</si>
  <si>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</si>
  <si>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</si>
  <si>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</si>
  <si>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</si>
  <si>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</si>
  <si>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</si>
  <si>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</si>
  <si>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</si>
  <si>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</si>
  <si>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</si>
  <si>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</si>
  <si>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</si>
  <si>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</si>
  <si>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</si>
  <si>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</si>
  <si>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</si>
  <si>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</si>
  <si>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</si>
  <si>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</si>
  <si>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</si>
  <si>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</si>
  <si>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</si>
  <si>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</si>
  <si>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</si>
  <si>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</si>
  <si>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</si>
  <si>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</si>
  <si>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</si>
  <si>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</si>
  <si>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</si>
  <si>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</si>
  <si>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</si>
  <si>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</si>
  <si>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</si>
  <si>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</si>
  <si>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</si>
  <si>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</si>
  <si>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</si>
  <si>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</si>
  <si>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</si>
  <si>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</si>
  <si>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</si>
  <si>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</si>
  <si>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</si>
  <si>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</si>
  <si>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</si>
  <si>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</si>
  <si>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</si>
  <si>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</si>
  <si>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</si>
  <si>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</si>
  <si>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</si>
  <si>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</si>
  <si>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</si>
  <si>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</si>
  <si>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</si>
  <si>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</si>
  <si>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</si>
  <si>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</si>
  <si>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</si>
  <si>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</si>
  <si>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</si>
  <si>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</si>
  <si>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</si>
  <si>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</si>
  <si>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</si>
  <si>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</si>
  <si>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</si>
  <si>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</si>
  <si>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</si>
  <si>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</si>
  <si>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</si>
  <si>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</si>
  <si>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</si>
  <si>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</si>
  <si>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</si>
  <si>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</si>
  <si>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</si>
  <si>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</si>
  <si>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</si>
  <si>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</si>
  <si>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</si>
  <si>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</si>
  <si>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</si>
  <si>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</si>
  <si>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</si>
  <si>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</si>
  <si>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</si>
  <si>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</si>
  <si>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</si>
  <si>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</si>
  <si>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</si>
  <si>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</si>
  <si>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</si>
  <si>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</si>
  <si>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</si>
  <si>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</si>
  <si>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</si>
  <si>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</si>
  <si>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</si>
  <si>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</si>
  <si>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</si>
  <si>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</si>
  <si>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</si>
  <si>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</si>
  <si>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</si>
  <si>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</si>
  <si>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</si>
  <si>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</si>
  <si>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</si>
  <si>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</si>
  <si>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</si>
  <si>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</si>
  <si>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</si>
  <si>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</si>
  <si>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</si>
  <si>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</si>
  <si>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</si>
  <si>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</si>
  <si>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</si>
  <si>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</si>
  <si>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</si>
  <si>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</si>
  <si>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</si>
  <si>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</si>
  <si>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</si>
  <si>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</si>
  <si>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</si>
  <si>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</si>
  <si>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</si>
  <si>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</si>
  <si>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</si>
  <si>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</si>
  <si>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</si>
  <si>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</si>
  <si>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</si>
  <si>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</si>
  <si>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</si>
  <si>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</si>
  <si>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</si>
  <si>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</si>
  <si>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</si>
  <si>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</si>
  <si>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</si>
  <si>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</si>
  <si>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</si>
  <si>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</si>
  <si>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</si>
  <si>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</si>
  <si>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</si>
  <si>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</si>
  <si>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</si>
  <si>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</si>
  <si>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</si>
  <si>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</si>
  <si>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</si>
  <si>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</si>
  <si>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</si>
  <si>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</si>
  <si>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</si>
  <si>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</si>
  <si>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</si>
  <si>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</si>
  <si>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</si>
  <si>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</si>
  <si>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</si>
  <si>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</si>
  <si>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</si>
  <si>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</si>
  <si>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</si>
  <si>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</si>
  <si>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</si>
  <si>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</si>
  <si>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</si>
  <si>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</si>
  <si>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</si>
  <si>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</si>
  <si>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</si>
  <si>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</si>
  <si>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</si>
  <si>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</si>
  <si>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</si>
  <si>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</si>
  <si>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</si>
  <si>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</si>
  <si>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</si>
  <si>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</si>
  <si>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</si>
  <si>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</si>
  <si>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</si>
  <si>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</si>
  <si>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</si>
  <si>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</si>
  <si>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</si>
  <si>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</si>
  <si>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</si>
  <si>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</si>
  <si>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</si>
  <si>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</si>
  <si>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</si>
  <si>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</si>
  <si>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</si>
  <si>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</si>
  <si>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</si>
  <si>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</si>
  <si>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</si>
  <si>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</si>
  <si>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</si>
  <si>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</si>
  <si>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</si>
  <si>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</si>
  <si>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</si>
  <si>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</si>
  <si>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</si>
  <si>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</si>
  <si>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</si>
  <si>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</si>
  <si>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</si>
  <si>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</si>
  <si>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</si>
  <si>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</si>
  <si>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</si>
  <si>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</si>
  <si>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</si>
  <si>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</si>
  <si>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</si>
  <si>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</si>
  <si>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</si>
  <si>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</si>
  <si>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</si>
  <si>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</si>
  <si>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</si>
  <si>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</si>
  <si>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</si>
  <si>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</si>
  <si>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</si>
  <si>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</si>
  <si>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</si>
  <si>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</si>
  <si>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</si>
  <si>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</si>
  <si>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</si>
  <si>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</si>
  <si>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</si>
  <si>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</si>
  <si>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</si>
  <si>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</si>
  <si>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</si>
  <si>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</si>
  <si>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</si>
  <si>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</si>
  <si>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</si>
  <si>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</si>
  <si>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</si>
  <si>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</si>
  <si>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</si>
  <si>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</si>
  <si>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</si>
  <si>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</si>
  <si>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</si>
  <si>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</si>
  <si>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</si>
  <si>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</si>
  <si>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</si>
  <si>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</si>
  <si>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</si>
  <si>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</si>
  <si>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</si>
  <si>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</si>
  <si>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</si>
  <si>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</si>
  <si>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</si>
  <si>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</si>
  <si>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</si>
  <si>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</si>
  <si>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</si>
  <si>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</si>
  <si>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</si>
  <si>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</si>
  <si>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</si>
  <si>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</si>
  <si>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</si>
  <si>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</si>
  <si>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</si>
  <si>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</si>
  <si>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</si>
  <si>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</si>
  <si>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</si>
  <si>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</si>
  <si>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</si>
  <si>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</si>
  <si>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</si>
  <si>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</si>
  <si>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</si>
  <si>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</si>
  <si>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</si>
  <si>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</si>
  <si>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</si>
  <si>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</si>
  <si>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</si>
  <si>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</si>
  <si>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</si>
  <si>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</si>
  <si>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</si>
  <si>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</si>
  <si>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</si>
  <si>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</si>
  <si>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</si>
  <si>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</si>
  <si>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</si>
  <si>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</si>
  <si>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</si>
  <si>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</si>
  <si>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</si>
  <si>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</si>
  <si>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</si>
  <si>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</si>
  <si>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</si>
  <si>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</si>
  <si>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</si>
  <si>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</si>
  <si>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</si>
  <si>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</si>
  <si>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</si>
  <si>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</si>
  <si>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</si>
  <si>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</si>
  <si>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</si>
  <si>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</si>
  <si>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</si>
  <si>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</si>
  <si>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</si>
  <si>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</si>
  <si>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</si>
  <si>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</si>
  <si>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</si>
  <si>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</si>
  <si>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</si>
  <si>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</si>
  <si>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</si>
  <si>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</si>
  <si>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</si>
  <si>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</si>
  <si>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</si>
  <si>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</si>
  <si>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</si>
  <si>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</si>
  <si>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</si>
  <si>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</si>
  <si>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</si>
  <si>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</si>
  <si>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</si>
  <si>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</si>
  <si>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</si>
  <si>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</si>
  <si>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</si>
  <si>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</si>
  <si>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</si>
  <si>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</si>
  <si>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</si>
  <si>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</si>
  <si>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</si>
  <si>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</si>
  <si>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</si>
  <si>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</si>
  <si>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</si>
  <si>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</si>
  <si>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</si>
  <si>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</si>
  <si>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</si>
  <si>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</si>
  <si>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</si>
  <si>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</si>
  <si>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</si>
  <si>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</si>
  <si>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</si>
  <si>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</si>
  <si>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</si>
  <si>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</si>
  <si>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</si>
  <si>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</si>
  <si>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</si>
  <si>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</si>
  <si>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</si>
  <si>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</si>
  <si>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</si>
  <si>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</si>
  <si>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</si>
  <si>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</si>
  <si>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</si>
  <si>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</si>
  <si>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</si>
  <si>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</si>
  <si>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</si>
  <si>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</si>
  <si>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</si>
  <si>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</si>
  <si>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</si>
  <si>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</si>
  <si>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</si>
  <si>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</si>
  <si>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</si>
  <si>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</si>
  <si>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</si>
  <si>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</si>
  <si>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</si>
  <si>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</si>
  <si>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</si>
  <si>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</si>
  <si>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</si>
  <si>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</si>
  <si>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</si>
  <si>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</si>
  <si>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</si>
  <si>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</si>
  <si>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</si>
  <si>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</si>
  <si>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</si>
  <si>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</si>
  <si>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</si>
  <si>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</si>
  <si>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</si>
  <si>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</si>
  <si>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</si>
  <si>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</si>
  <si>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</si>
  <si>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</si>
  <si>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</si>
  <si>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</si>
  <si>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</si>
  <si>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</si>
  <si>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</si>
  <si>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</si>
  <si>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</si>
  <si>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</si>
  <si>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</si>
  <si>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</si>
  <si>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</si>
  <si>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</si>
  <si>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</si>
  <si>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</si>
  <si>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</si>
  <si>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</si>
  <si>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</si>
  <si>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</si>
  <si>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</si>
  <si>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</si>
  <si>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</si>
  <si>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</si>
  <si>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</si>
  <si>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</si>
  <si>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</si>
  <si>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</si>
  <si>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</si>
  <si>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</si>
  <si>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</si>
  <si>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</si>
  <si>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</si>
  <si>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</si>
  <si>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</si>
  <si>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</si>
  <si>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</si>
  <si>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</si>
  <si>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</si>
  <si>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</si>
  <si>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</si>
  <si>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</si>
  <si>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</si>
  <si>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</si>
  <si>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</si>
  <si>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</si>
  <si>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</si>
  <si>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</si>
  <si>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</si>
  <si>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</si>
  <si>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</si>
  <si>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</si>
  <si>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</si>
  <si>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</si>
  <si>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</si>
  <si>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</si>
  <si>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</si>
  <si>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</si>
  <si>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</si>
  <si>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</si>
  <si>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</si>
  <si>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</si>
  <si>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</si>
  <si>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</si>
  <si>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</si>
  <si>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</si>
  <si>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</si>
  <si>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</si>
  <si>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</si>
  <si>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</si>
  <si>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</si>
  <si>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</si>
  <si>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</si>
  <si>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</si>
  <si>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</si>
  <si>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</si>
  <si>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</si>
  <si>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</si>
  <si>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</si>
  <si>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</si>
  <si>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</si>
  <si>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</si>
  <si>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</si>
  <si>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</si>
  <si>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</si>
  <si>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</si>
  <si>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</si>
  <si>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</si>
  <si>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</si>
  <si>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</si>
  <si>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</si>
  <si>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</si>
  <si>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</si>
  <si>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</si>
  <si>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</si>
  <si>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</si>
  <si>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</si>
  <si>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</si>
  <si>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</si>
  <si>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</si>
  <si>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</si>
  <si>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</si>
  <si>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</si>
  <si>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</si>
  <si>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</si>
  <si>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</si>
  <si>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</si>
  <si>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</si>
  <si>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</si>
  <si>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</si>
  <si>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</si>
  <si>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</si>
  <si>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</si>
  <si>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</si>
  <si>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</si>
  <si>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</si>
  <si>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</si>
  <si>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</si>
  <si>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</si>
  <si>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</si>
  <si>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</si>
  <si>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</si>
  <si>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</si>
  <si>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</si>
  <si>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</si>
  <si>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</si>
  <si>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</si>
  <si>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</si>
  <si>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</si>
  <si>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</si>
  <si>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</si>
  <si>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</si>
  <si>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</si>
  <si>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</si>
  <si>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</si>
  <si>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</si>
  <si>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</si>
  <si>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</si>
  <si>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</si>
  <si>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</si>
  <si>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</si>
  <si>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</si>
  <si>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</si>
  <si>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</si>
  <si>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</si>
  <si>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</si>
  <si>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</si>
  <si>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</si>
  <si>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</si>
  <si>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</si>
  <si>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</si>
  <si>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</si>
  <si>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</si>
  <si>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</si>
  <si>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</si>
  <si>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</si>
  <si>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</si>
  <si>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</si>
  <si>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</si>
  <si>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</si>
  <si>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</si>
  <si>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</si>
  <si>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</si>
  <si>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</si>
  <si>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</si>
  <si>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</si>
  <si>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</si>
  <si>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</si>
  <si>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</si>
  <si>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</si>
  <si>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</si>
  <si>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</si>
  <si>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</si>
  <si>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</si>
  <si>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</si>
  <si>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</si>
  <si>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</si>
  <si>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</si>
  <si>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</si>
  <si>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</si>
  <si>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</si>
  <si>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</si>
  <si>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</si>
  <si>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</si>
  <si>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</si>
  <si>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</si>
  <si>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</si>
  <si>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</si>
  <si>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</si>
  <si>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</si>
  <si>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</si>
  <si>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</si>
  <si>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</si>
  <si>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</si>
  <si>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</si>
  <si>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</si>
  <si>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</si>
  <si>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</si>
  <si>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</si>
  <si>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</si>
  <si>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</si>
  <si>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</si>
  <si>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</si>
  <si>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</si>
  <si>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</si>
  <si>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</si>
  <si>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</si>
  <si>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</si>
  <si>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</si>
  <si>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</si>
  <si>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</si>
  <si>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</si>
  <si>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</si>
  <si>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</si>
  <si>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</si>
  <si>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</si>
  <si>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</si>
  <si>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</si>
  <si>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</si>
  <si>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</si>
  <si>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</si>
  <si>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</si>
  <si>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</si>
  <si>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</si>
  <si>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</si>
  <si>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</si>
  <si>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</si>
  <si>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</si>
  <si>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</si>
  <si>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</si>
  <si>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</si>
  <si>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</si>
  <si>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</si>
  <si>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</si>
  <si>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</si>
  <si>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</si>
  <si>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</si>
  <si>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</si>
  <si>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</si>
  <si>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</si>
  <si>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</si>
  <si>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</si>
  <si>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</si>
  <si>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</si>
  <si>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</si>
  <si>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</si>
  <si>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</si>
  <si>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</si>
  <si>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</si>
  <si>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</si>
  <si>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</si>
  <si>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</si>
  <si>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</si>
  <si>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</si>
  <si>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</si>
  <si>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</si>
  <si>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</si>
  <si>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</si>
  <si>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</si>
  <si>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</si>
  <si>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</si>
  <si>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</si>
  <si>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</si>
  <si>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</si>
  <si>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</si>
  <si>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</si>
  <si>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</si>
  <si>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</si>
  <si>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</si>
  <si>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</si>
  <si>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</si>
  <si>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</si>
  <si>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</si>
  <si>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</si>
  <si>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</si>
  <si>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</si>
  <si>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</si>
  <si>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</si>
  <si>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</si>
  <si>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</si>
  <si>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</si>
  <si>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</si>
  <si>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</si>
  <si>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</si>
  <si>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</si>
  <si>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</si>
  <si>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</si>
  <si>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</si>
  <si>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</si>
  <si>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</si>
  <si>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</si>
  <si>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</si>
  <si>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</si>
  <si>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</si>
  <si>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</si>
  <si>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</si>
  <si>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</si>
  <si>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</si>
  <si>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</si>
  <si>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</si>
  <si>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</si>
  <si>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</si>
  <si>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</si>
  <si>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</si>
  <si>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</si>
  <si>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</si>
  <si>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</si>
  <si>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</si>
  <si>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</si>
  <si>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</si>
  <si>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</si>
  <si>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</si>
  <si>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</si>
  <si>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</si>
  <si>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</si>
  <si>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</si>
  <si>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</si>
  <si>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</si>
  <si>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</si>
  <si>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</si>
  <si>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</si>
  <si>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</si>
  <si>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</si>
  <si>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</si>
  <si>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</si>
  <si>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</si>
  <si>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</si>
  <si>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</si>
  <si>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</si>
  <si>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</si>
  <si>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</si>
  <si>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</si>
  <si>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</si>
  <si>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</si>
  <si>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</si>
  <si>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</si>
  <si>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</si>
  <si>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</si>
  <si>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</si>
  <si>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</si>
  <si>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</si>
  <si>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</si>
  <si>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</si>
  <si>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</si>
  <si>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</si>
  <si>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</si>
  <si>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</si>
  <si>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</si>
  <si>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</si>
  <si>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</si>
  <si>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</si>
  <si>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</si>
  <si>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</si>
  <si>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</si>
  <si>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</si>
  <si>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</si>
  <si>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</si>
  <si>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</si>
  <si>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</si>
  <si>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</si>
  <si>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</si>
  <si>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</si>
  <si>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</si>
  <si>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</si>
  <si>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</si>
  <si>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</si>
  <si>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</si>
  <si>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</si>
  <si>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</si>
  <si>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</si>
  <si>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</si>
  <si>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</si>
  <si>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</si>
  <si>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</si>
  <si>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</si>
  <si>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</si>
  <si>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</si>
  <si>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</si>
  <si>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</si>
  <si>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</si>
  <si>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</si>
  <si>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</si>
  <si>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</si>
  <si>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</si>
  <si>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</si>
  <si>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</si>
  <si>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</si>
  <si>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</si>
  <si>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</si>
  <si>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</si>
  <si>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</si>
  <si>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</si>
  <si>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</si>
  <si>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</si>
  <si>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</si>
  <si>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</si>
  <si>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</si>
  <si>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</si>
  <si>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</si>
  <si>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</si>
  <si>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</si>
  <si>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</si>
  <si>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</si>
  <si>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</si>
  <si>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</si>
  <si>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</si>
  <si>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</si>
  <si>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</si>
  <si>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</si>
  <si>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</si>
  <si>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</si>
  <si>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</si>
  <si>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</si>
  <si>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</si>
  <si>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</si>
  <si>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</si>
  <si>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</si>
  <si>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</si>
  <si>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</si>
  <si>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</si>
  <si>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</si>
  <si>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</si>
  <si>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</si>
  <si>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</si>
  <si>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</si>
  <si>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</si>
  <si>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</si>
  <si>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</si>
  <si>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</si>
  <si>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</si>
  <si>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</si>
  <si>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</si>
  <si>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</si>
  <si>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</si>
  <si>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</si>
  <si>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</si>
  <si>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</si>
  <si>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</si>
  <si>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</si>
  <si>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</si>
  <si>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</si>
  <si>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</si>
  <si>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</si>
  <si>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</si>
  <si>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</si>
  <si>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</si>
  <si>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</si>
  <si>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</si>
  <si>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</si>
  <si>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</si>
  <si>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</si>
  <si>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</si>
  <si>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</si>
  <si>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</si>
  <si>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</si>
  <si>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</si>
  <si>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</si>
  <si>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</si>
  <si>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</si>
  <si>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</si>
  <si>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</si>
  <si>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</si>
  <si>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</si>
  <si>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</si>
  <si>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</si>
  <si>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</si>
  <si>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</si>
  <si>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</si>
  <si>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</si>
  <si>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</si>
  <si>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</si>
  <si>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</si>
  <si>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</si>
  <si>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</si>
  <si>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</si>
  <si>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</si>
  <si>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</si>
  <si>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</si>
  <si>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</si>
  <si>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</si>
  <si>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</si>
  <si>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</si>
  <si>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</si>
  <si>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</si>
  <si>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</si>
  <si>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</si>
  <si>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</si>
  <si>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</si>
  <si>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</si>
  <si>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</si>
  <si>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</si>
  <si>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</si>
  <si>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</si>
  <si>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</si>
  <si>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</si>
  <si>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</si>
  <si>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</si>
  <si>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</si>
  <si>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</si>
  <si>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</si>
  <si>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</si>
  <si>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</si>
  <si>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</si>
  <si>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</si>
  <si>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</si>
  <si>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</si>
  <si>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</si>
  <si>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</si>
  <si>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</si>
  <si>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</si>
  <si>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</si>
  <si>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</si>
  <si>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</si>
  <si>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</si>
  <si>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</si>
  <si>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</si>
  <si>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</si>
  <si>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</si>
  <si>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</si>
  <si>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</si>
  <si>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</si>
  <si>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</si>
  <si>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</si>
  <si>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</si>
  <si>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</si>
  <si>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</si>
  <si>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</si>
  <si>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</si>
  <si>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</si>
  <si>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</si>
  <si>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</si>
  <si>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</si>
  <si>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</si>
  <si>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</si>
  <si>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</si>
  <si>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</si>
  <si>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</si>
  <si>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</si>
  <si>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</si>
  <si>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</si>
  <si>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</si>
  <si>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</si>
  <si>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</si>
  <si>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</si>
  <si>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</si>
  <si>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</si>
  <si>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</si>
  <si>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</si>
  <si>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</si>
  <si>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</si>
  <si>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</si>
  <si>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</si>
  <si>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</si>
  <si>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</si>
  <si>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</si>
  <si>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</si>
  <si>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</si>
  <si>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</si>
  <si>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</si>
  <si>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</si>
  <si>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</si>
  <si>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</si>
  <si>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</si>
  <si>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</si>
  <si>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</si>
  <si>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</si>
  <si>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</si>
  <si>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</si>
  <si>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</si>
  <si>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</si>
  <si>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</si>
  <si>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</si>
  <si>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</si>
  <si>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</si>
  <si>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</si>
  <si>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</si>
  <si>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</si>
  <si>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</si>
  <si>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</si>
  <si>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</si>
  <si>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</si>
  <si>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</si>
  <si>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</si>
  <si>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</si>
  <si>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</si>
  <si>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</si>
  <si>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</si>
  <si>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</si>
  <si>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</si>
  <si>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</si>
  <si>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</si>
  <si>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</si>
  <si>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</si>
  <si>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</si>
  <si>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</si>
  <si>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</si>
  <si>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</si>
  <si>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</si>
  <si>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</si>
  <si>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</si>
  <si>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</si>
  <si>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</si>
  <si>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</si>
  <si>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</si>
  <si>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</si>
  <si>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</si>
  <si>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</si>
  <si>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</si>
  <si>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</si>
  <si>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</si>
  <si>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</si>
  <si>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</si>
  <si>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</si>
  <si>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</si>
  <si>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</si>
  <si>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</si>
  <si>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</si>
  <si>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</si>
  <si>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</si>
  <si>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</si>
  <si>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</si>
  <si>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</si>
  <si>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</si>
  <si>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</si>
  <si>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</si>
  <si>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</si>
  <si>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</si>
  <si>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</si>
  <si>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</si>
  <si>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</si>
  <si>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</si>
  <si>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</si>
  <si>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</si>
  <si>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</si>
  <si>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</si>
  <si>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</si>
  <si>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</si>
  <si>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</si>
  <si>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</si>
  <si>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</si>
  <si>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</si>
  <si>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</si>
  <si>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</si>
  <si>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</si>
  <si>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</si>
  <si>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</si>
  <si>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</si>
  <si>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</si>
  <si>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</si>
  <si>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</si>
  <si>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</si>
  <si>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</si>
  <si>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</si>
  <si>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</si>
  <si>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</si>
  <si>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</si>
  <si>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</si>
  <si>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</si>
  <si>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</si>
  <si>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</si>
  <si>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</si>
  <si>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</si>
  <si>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</si>
  <si>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</si>
  <si>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</si>
  <si>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</si>
  <si>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</si>
  <si>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</si>
  <si>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</si>
  <si>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</si>
  <si>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</si>
  <si>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</si>
  <si>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</si>
  <si>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</si>
  <si>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</si>
  <si>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</si>
  <si>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</si>
  <si>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</si>
  <si>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</si>
  <si>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</si>
  <si>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</si>
  <si>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</si>
  <si>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</si>
  <si>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</si>
  <si>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</si>
  <si>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</si>
  <si>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</si>
  <si>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</si>
  <si>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</si>
  <si>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</si>
  <si>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</si>
  <si>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</si>
  <si>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</si>
  <si>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</si>
  <si>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</si>
  <si>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</si>
  <si>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</si>
  <si>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</si>
  <si>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</si>
  <si>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</si>
  <si>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</si>
  <si>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</si>
  <si>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</si>
  <si>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</si>
  <si>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</si>
  <si>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</si>
  <si>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</si>
  <si>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</si>
  <si>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</si>
  <si>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</si>
  <si>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</si>
  <si>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</si>
  <si>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</si>
  <si>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</si>
  <si>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</si>
  <si>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</si>
  <si>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</si>
  <si>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</si>
  <si>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</si>
  <si>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</si>
  <si>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</si>
  <si>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</si>
  <si>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</si>
  <si>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</si>
  <si>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</si>
  <si>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</si>
  <si>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</si>
  <si>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</si>
  <si>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</si>
  <si>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</si>
  <si>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</si>
  <si>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</si>
  <si>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</si>
  <si>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</si>
  <si>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</si>
  <si>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</si>
  <si>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</si>
  <si>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</si>
  <si>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</si>
  <si>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</si>
  <si>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</si>
  <si>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</si>
  <si>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</si>
  <si>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</si>
  <si>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</si>
  <si>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</si>
  <si>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</si>
  <si>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</si>
  <si>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</si>
  <si>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</si>
  <si>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</si>
  <si>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</si>
  <si>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</si>
  <si>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</si>
  <si>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</si>
  <si>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</si>
  <si>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</si>
  <si>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</si>
  <si>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</si>
  <si>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</si>
  <si>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</si>
  <si>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</si>
  <si>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</si>
  <si>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</si>
  <si>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</si>
  <si>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</si>
  <si>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</si>
  <si>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</si>
  <si>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</si>
  <si>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</si>
  <si>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</si>
  <si>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</si>
  <si>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</si>
  <si>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</si>
  <si>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</si>
  <si>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</si>
  <si>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</si>
  <si>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</si>
  <si>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</si>
  <si>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</si>
  <si>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</si>
  <si>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</si>
  <si>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</si>
  <si>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</si>
  <si>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</si>
  <si>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</si>
  <si>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</si>
  <si>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</si>
  <si>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</si>
  <si>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</si>
  <si>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</si>
  <si>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</si>
  <si>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</si>
  <si>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</si>
  <si>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</si>
  <si>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</si>
  <si>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</si>
  <si>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</si>
  <si>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</si>
  <si>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</si>
  <si>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</si>
  <si>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</si>
  <si>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</si>
  <si>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</si>
  <si>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</si>
  <si>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</si>
  <si>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</si>
  <si>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</si>
  <si>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</si>
  <si>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</si>
  <si>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</si>
  <si>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</si>
  <si>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</si>
  <si>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</si>
  <si>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</si>
  <si>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</si>
  <si>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</si>
  <si>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</si>
  <si>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</si>
  <si>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</si>
  <si>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</si>
  <si>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</si>
  <si>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</si>
  <si>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</si>
  <si>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</si>
  <si>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</si>
  <si>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</si>
  <si>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</si>
  <si>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</si>
  <si>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</si>
  <si>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</si>
  <si>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</si>
  <si>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</si>
  <si>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</si>
  <si>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</si>
  <si>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</si>
  <si>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</si>
  <si>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</si>
  <si>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</si>
  <si>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</si>
  <si>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</si>
  <si>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</si>
  <si>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</si>
  <si>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</si>
  <si>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</si>
  <si>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</si>
  <si>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</si>
  <si>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</si>
  <si>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</si>
  <si>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</si>
  <si>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</si>
  <si>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</si>
  <si>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</si>
  <si>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</si>
  <si>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</si>
  <si>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</si>
  <si>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</si>
  <si>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</si>
  <si>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</si>
  <si>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</si>
  <si>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</si>
  <si>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</si>
  <si>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</si>
  <si>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</si>
  <si>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</si>
  <si>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</si>
  <si>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</si>
  <si>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</si>
  <si>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</si>
  <si>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</si>
  <si>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</si>
  <si>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</si>
  <si>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</si>
  <si>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</si>
  <si>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</si>
  <si>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</si>
  <si>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</si>
  <si>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</si>
  <si>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</si>
  <si>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</si>
  <si>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</si>
  <si>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</si>
  <si>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</si>
  <si>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</si>
  <si>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</si>
  <si>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</si>
  <si>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</si>
  <si>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</si>
  <si>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</si>
  <si>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</si>
  <si>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</si>
  <si>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</si>
  <si>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</si>
  <si>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</si>
  <si>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</si>
  <si>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</si>
  <si>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</si>
  <si>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</si>
  <si>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</si>
  <si>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</si>
  <si>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</si>
  <si>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</si>
  <si>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</si>
  <si>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</si>
  <si>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</si>
  <si>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</si>
  <si>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</si>
  <si>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</si>
  <si>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</si>
  <si>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</si>
  <si>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</si>
  <si>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</si>
  <si>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</si>
  <si>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</si>
  <si>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</si>
  <si>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</si>
  <si>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</si>
  <si>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</si>
  <si>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</si>
  <si>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</si>
  <si>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</si>
  <si>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</si>
  <si>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</si>
  <si>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</si>
  <si>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</si>
  <si>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</si>
  <si>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</si>
  <si>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</si>
  <si>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</si>
  <si>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</si>
  <si>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</si>
  <si>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</si>
  <si>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</si>
  <si>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</si>
  <si>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</si>
  <si>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</si>
  <si>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</si>
  <si>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</si>
  <si>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</si>
  <si>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</si>
  <si>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</si>
  <si>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</si>
  <si>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</si>
  <si>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</si>
  <si>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</si>
  <si>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</si>
  <si>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</si>
  <si>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</si>
  <si>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</si>
  <si>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</si>
  <si>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</si>
  <si>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</si>
  <si>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</si>
  <si>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</si>
  <si>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</si>
  <si>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</si>
  <si>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</si>
  <si>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</si>
  <si>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</si>
  <si>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</si>
  <si>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</si>
  <si>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</si>
  <si>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</si>
  <si>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</si>
  <si>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</si>
  <si>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</si>
  <si>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</si>
  <si>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</si>
  <si>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</si>
  <si>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</si>
  <si>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</si>
  <si>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</si>
  <si>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</si>
  <si>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</si>
  <si>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</si>
  <si>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</si>
  <si>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</si>
  <si>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</si>
  <si>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</si>
  <si>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</si>
  <si>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</si>
  <si>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</si>
  <si>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</si>
  <si>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</si>
  <si>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</si>
  <si>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</si>
  <si>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</si>
  <si>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</si>
  <si>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</si>
  <si>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</si>
  <si>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</si>
  <si>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</si>
  <si>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</si>
  <si>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</si>
  <si>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</si>
  <si>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</si>
  <si>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</si>
  <si>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</si>
  <si>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</si>
  <si>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</si>
  <si>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</si>
  <si>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</si>
  <si>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</si>
  <si>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</si>
  <si>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</si>
  <si>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</si>
  <si>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</si>
  <si>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</si>
  <si>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</si>
  <si>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</si>
  <si>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</si>
  <si>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</si>
  <si>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</si>
  <si>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</si>
  <si>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</si>
  <si>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</si>
  <si>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</si>
  <si>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</si>
  <si>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</si>
  <si>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</si>
  <si>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</si>
  <si>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</si>
  <si>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</si>
  <si>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</si>
  <si>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</si>
  <si>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</si>
  <si>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</si>
  <si>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</si>
  <si>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</si>
  <si>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</si>
  <si>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</si>
  <si>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</si>
  <si>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</si>
  <si>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</si>
  <si>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</si>
  <si>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</si>
  <si>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</si>
  <si>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</si>
  <si>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</si>
  <si>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</si>
  <si>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</si>
  <si>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</si>
  <si>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</si>
  <si>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</si>
  <si>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</si>
  <si>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</si>
  <si>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</si>
  <si>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</si>
  <si>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</si>
  <si>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</si>
  <si>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</si>
  <si>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</si>
  <si>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</si>
  <si>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</si>
  <si>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</si>
  <si>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</si>
  <si>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</si>
  <si>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</si>
  <si>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</si>
  <si>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</si>
  <si>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</si>
  <si>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</si>
  <si>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</si>
  <si>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</si>
  <si>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</si>
  <si>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</si>
  <si>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</si>
  <si>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</si>
  <si>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</si>
  <si>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</si>
  <si>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</si>
  <si>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</si>
  <si>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</si>
  <si>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</si>
  <si>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</si>
  <si>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</si>
  <si>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</si>
  <si>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</si>
  <si>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</si>
  <si>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</si>
  <si>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</si>
  <si>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</si>
  <si>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</si>
  <si>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</si>
  <si>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</si>
  <si>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</si>
  <si>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</si>
  <si>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</si>
  <si>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</si>
  <si>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</si>
  <si>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</si>
  <si>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</si>
  <si>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</si>
  <si>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</si>
  <si>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</si>
  <si>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</si>
  <si>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</si>
  <si>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</si>
  <si>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</si>
  <si>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</si>
  <si>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</si>
  <si>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</si>
  <si>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</si>
  <si>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</si>
  <si>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</si>
  <si>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</si>
  <si>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</si>
  <si>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</si>
  <si>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</si>
  <si>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</si>
  <si>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</si>
  <si>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</si>
  <si>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</si>
  <si>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</si>
  <si>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</si>
  <si>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</si>
  <si>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</si>
  <si>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</si>
  <si>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</si>
  <si>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</si>
  <si>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</si>
  <si>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</si>
  <si>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</si>
  <si>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</si>
  <si>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</si>
  <si>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</si>
  <si>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</si>
  <si>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</si>
  <si>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</si>
  <si>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</si>
  <si>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</si>
  <si>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</si>
  <si>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</si>
  <si>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</si>
  <si>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</si>
  <si>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</si>
  <si>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</si>
  <si>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</si>
  <si>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</si>
  <si>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</si>
  <si>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</si>
  <si>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</si>
  <si>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</si>
  <si>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</si>
  <si>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</si>
  <si>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</si>
  <si>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</si>
  <si>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</si>
  <si>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</si>
  <si>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</si>
  <si>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</si>
  <si>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</si>
  <si>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</si>
  <si>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</si>
  <si>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</si>
  <si>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</si>
  <si>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</si>
  <si>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</si>
  <si>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</si>
  <si>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</si>
  <si>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</si>
  <si>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</si>
  <si>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</si>
  <si>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</si>
  <si>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</si>
  <si>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</si>
  <si>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</si>
  <si>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</si>
  <si>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</si>
  <si>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</si>
  <si>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</si>
  <si>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</si>
  <si>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</si>
  <si>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</si>
  <si>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</si>
  <si>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</si>
  <si>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</si>
  <si>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</si>
  <si>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</si>
  <si>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</si>
  <si>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</si>
  <si>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</si>
  <si>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</si>
  <si>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</si>
  <si>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</si>
  <si>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</si>
  <si>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</si>
  <si>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</si>
  <si>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</si>
  <si>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</si>
  <si>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</si>
  <si>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</si>
  <si>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</si>
  <si>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</si>
  <si>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</si>
  <si>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</si>
  <si>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</si>
  <si>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</si>
  <si>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</si>
  <si>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</si>
  <si>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</si>
  <si>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</si>
  <si>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</si>
  <si>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</si>
  <si>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</si>
  <si>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</si>
  <si>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</si>
  <si>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</si>
  <si>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</si>
  <si>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</si>
  <si>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</si>
  <si>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</si>
  <si>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</si>
  <si>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</si>
  <si>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</si>
  <si>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</si>
  <si>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</si>
  <si>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</si>
  <si>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</si>
  <si>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</si>
  <si>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</si>
  <si>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</si>
  <si>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</si>
  <si>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</si>
  <si>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</si>
  <si>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</si>
  <si>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</si>
  <si>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</si>
  <si>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</si>
  <si>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</si>
  <si>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</si>
  <si>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</si>
  <si>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</si>
  <si>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</si>
  <si>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</si>
  <si>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</si>
  <si>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</si>
  <si>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</si>
  <si>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</si>
  <si>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</si>
  <si>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</si>
  <si>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</si>
  <si>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</si>
  <si>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</si>
  <si>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</si>
  <si>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</si>
  <si>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</si>
  <si>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</si>
  <si>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</si>
  <si>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</si>
  <si>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</si>
  <si>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</si>
  <si>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</si>
  <si>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</si>
  <si>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</si>
  <si>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</si>
  <si>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</si>
  <si>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</si>
  <si>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</si>
  <si>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</si>
  <si>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</si>
  <si>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</si>
  <si>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</si>
  <si>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</si>
  <si>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</si>
  <si>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</si>
  <si>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</si>
  <si>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</si>
  <si>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</si>
  <si>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</si>
  <si>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</si>
  <si>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</si>
  <si>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</si>
  <si>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</si>
  <si>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</si>
  <si>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</si>
  <si>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</si>
  <si>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</si>
  <si>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</si>
  <si>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</si>
  <si>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</si>
  <si>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</si>
  <si>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</si>
  <si>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</si>
  <si>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</si>
  <si>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</si>
  <si>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</si>
  <si>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</si>
  <si>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</si>
  <si>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</si>
  <si>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</si>
  <si>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</si>
  <si>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</si>
  <si>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</si>
  <si>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</si>
  <si>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</si>
  <si>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</si>
  <si>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</si>
  <si>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</si>
  <si>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</si>
  <si>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</si>
  <si>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</si>
  <si>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</si>
  <si>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</si>
  <si>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</si>
  <si>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</si>
  <si>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</si>
  <si>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</si>
  <si>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</si>
  <si>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</si>
  <si>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</si>
  <si>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</si>
  <si>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</si>
  <si>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</si>
  <si>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</si>
  <si>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</si>
  <si>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</si>
  <si>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</si>
  <si>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</si>
  <si>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</si>
  <si>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</si>
  <si>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</si>
  <si>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</si>
  <si>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</si>
  <si>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</si>
  <si>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</si>
  <si>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</si>
  <si>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</si>
  <si>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</si>
  <si>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</si>
  <si>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</si>
  <si>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</si>
  <si>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</si>
  <si>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</si>
  <si>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</si>
  <si>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</si>
  <si>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</si>
  <si>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</si>
  <si>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</si>
  <si>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</si>
  <si>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</si>
  <si>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</si>
  <si>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</si>
  <si>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</si>
  <si>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</si>
  <si>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</si>
  <si>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</si>
  <si>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</si>
  <si>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</si>
  <si>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</si>
  <si>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</si>
  <si>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</si>
  <si>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</si>
  <si>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</si>
  <si>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</si>
  <si>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</si>
  <si>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</si>
  <si>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</si>
  <si>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</si>
  <si>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</si>
  <si>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</si>
  <si>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</si>
  <si>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</si>
  <si>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</si>
  <si>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</si>
  <si>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</si>
  <si>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</si>
  <si>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</si>
  <si>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</si>
  <si>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</si>
  <si>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</si>
  <si>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</si>
  <si>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</si>
  <si>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</si>
  <si>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</si>
  <si>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</si>
  <si>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</si>
  <si>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</si>
  <si>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</si>
  <si>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</si>
  <si>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</si>
  <si>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</si>
  <si>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</si>
  <si>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</si>
  <si>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</si>
  <si>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</si>
  <si>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</si>
  <si>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</si>
  <si>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</si>
  <si>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</si>
  <si>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</si>
  <si>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</si>
  <si>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</si>
  <si>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</si>
  <si>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</si>
  <si>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</si>
  <si>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</si>
  <si>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</si>
  <si>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</si>
  <si>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</si>
  <si>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</si>
  <si>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</si>
  <si>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</si>
  <si>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</si>
  <si>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</si>
  <si>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</si>
  <si>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</si>
  <si>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</si>
  <si>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</si>
  <si>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</si>
  <si>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</si>
  <si>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</si>
  <si>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</si>
  <si>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</si>
  <si>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</si>
  <si>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</si>
  <si>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</si>
  <si>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</si>
  <si>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</si>
  <si>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</si>
  <si>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</si>
  <si>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</si>
  <si>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</si>
  <si>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</si>
  <si>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</si>
  <si>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</si>
  <si>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</si>
  <si>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</si>
  <si>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</si>
  <si>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</si>
  <si>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</si>
  <si>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</si>
  <si>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</si>
  <si>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</si>
  <si>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</si>
  <si>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</si>
  <si>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</si>
  <si>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</si>
  <si>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</si>
  <si>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</si>
  <si>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</si>
  <si>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</si>
  <si>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</si>
  <si>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</si>
  <si>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</si>
  <si>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</si>
  <si>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</si>
  <si>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</si>
  <si>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</si>
  <si>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</si>
  <si>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</si>
  <si>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</si>
  <si>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</si>
  <si>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</si>
  <si>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</si>
  <si>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</si>
  <si>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</si>
  <si>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</si>
  <si>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</si>
  <si>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</si>
  <si>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</si>
  <si>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</si>
  <si>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</si>
  <si>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</si>
  <si>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</si>
  <si>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</si>
  <si>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</si>
  <si>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</si>
  <si>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</si>
  <si>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</si>
  <si>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</si>
  <si>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</si>
  <si>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</si>
  <si>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</si>
  <si>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</si>
  <si>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</si>
  <si>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</si>
  <si>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</si>
  <si>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</si>
  <si>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</si>
  <si>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</si>
  <si>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</si>
  <si>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</si>
  <si>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</si>
  <si>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</si>
  <si>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</si>
  <si>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</si>
  <si>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</si>
  <si>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</si>
  <si>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</si>
  <si>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</si>
  <si>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</si>
  <si>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</si>
  <si>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</si>
  <si>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</si>
  <si>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</si>
  <si>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</si>
  <si>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PCM-20251123-00000812</t>
  </si>
  <si>
    <t>ETA 30 km</t>
  </si>
  <si>
    <t xml:space="preserve">no PCM </t>
  </si>
  <si>
    <t xml:space="preserve">team saved hub site </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</si>
  <si>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</si>
  <si>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</si>
  <si>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</si>
  <si>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</si>
  <si>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</si>
  <si>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10 mins</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</si>
  <si>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</si>
  <si>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</si>
  <si>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</si>
  <si>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</si>
  <si>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</si>
  <si>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</si>
  <si>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</si>
  <si>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</si>
  <si>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</si>
  <si>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</si>
  <si>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</si>
  <si>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</si>
  <si>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</si>
  <si>
    <t>PCM-20251123-00000855</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</si>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</sst>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
      <sz val="11"/>
      <color theme="1"/>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0" fontId="36"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5" totalsRowShown="0" headerRowDxfId="156" dataDxfId="155" headerRowBorderDxfId="153" tableBorderDxfId="154" totalsRowBorderDxfId="152">
  <autoFilter ref="A1:CJ1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321.54450358796021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8.9630902773933485E-2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45984.492929513886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45984.492929513886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45984.492929513886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45984.492929513886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45984.492929513886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45984.492929513886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45984.492929513886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45984.492929513886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45984.492929513886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45984.492929513886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45984.492929513886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45984.492929513886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45984.492929513886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45984.492929513886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45984.492929513886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45984.492929513886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45984.492929513886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45984.492929513886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45984.492929513886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45984.492929513886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45984.492929513886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45984.492929513886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45984.492929513886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45984.492929513886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45984.492929513886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45984.492929513886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45984.492929513886</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45984.492929513886</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45984.492929513886</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45984.492929513886</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939FA1EF-C581-4AF2-9CA1-60A9439391DC}"/>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5"/>
  <sheetViews>
    <sheetView workbookViewId="0">
      <pane ySplit="1" topLeftCell="A11"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159.49309155092487</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0.10551053240487818</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2</v>
      </c>
      <c r="D5" s="18" t="s">
        <v>27732</v>
      </c>
      <c r="E5" s="84" t="s">
        <v>39021</v>
      </c>
      <c r="F5" s="103">
        <v>45984.457013888888</v>
      </c>
      <c r="G5" s="104">
        <f ca="1">IFERROR(NOW()-F5,"-")</f>
        <v>3.59156249978696E-2</v>
      </c>
      <c r="H5" s="103">
        <v>45984.448680555557</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c r="D6" s="18" t="s">
        <v>25468</v>
      </c>
      <c r="E6" s="102"/>
      <c r="F6" s="103"/>
      <c r="G6" s="104">
        <f ca="1">IFERROR(NOW()-F6,"-")</f>
        <v>45984.492929513886</v>
      </c>
      <c r="H6" s="152">
        <v>45984.455046296294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45984.492929513886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45984.492929513886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45984.492929513886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45984.492929513886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45984.492929513886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45984.492929513886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45984.492929513886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45984.492929513886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45984.492929513886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45984.492929513886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45984.492929513886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45984.492929513886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45984.492929513886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45984.492929513886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45984.492929513886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45984.492929513886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45984.492929513886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45984.492929513886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45984.492929513886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45984.492929513886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45984.492929513886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45984.492929513886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45984.492929513886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45984.492929513886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45984.492929513886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45984.492929513886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45984.492929513886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45984.492929513886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45984.492929513886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45984.492929513886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45984.492929513886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45984.492929513886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45984.492929513886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45984.492929513886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45984.492929513886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45984.492929513886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45984.492929513886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45984.492929513886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45984.492929513886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45984.492929513886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45984.492929513886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45984.492929513886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45984.492929513886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45984.492929513886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45984.492929513886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45984.492929513886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45984.492929513886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45984.492929513886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45984.492929513886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45984.492929513886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45984.492929513886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45984.492929513886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45984.492929513886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45984.492929513886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45984.492929513886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45984.492929513886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45984.492929513886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45984.492929513886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45984.492929513886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45984.492929513886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45984.492929513886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45984.492929513886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45984.492929513886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45984.492929513886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45984.492929513886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45984.492929513886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45984.492929513886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45984.492929513886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45984.492929513886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45984.492929513886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45984.492929513886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45984.492929513886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45984.492929513886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45984.492929513886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45984.492929513886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45984.492929513886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45984.492929513886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45984.492929513886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45984.492929513886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45984.492929513886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45984.492929513886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45984.492929513886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45984.492929513886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45984.492929513886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45984.492929513886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45984.492929513886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45984.492929513886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45984.492929513886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45984.492929513886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45984.492929513886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45984.492929513886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45984.492929513886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45984.492929513886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45984.492929513886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45984.492929513886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45984.492929513886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45984.492929513886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45984.492929513886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45984.492929513886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45984.492929513886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45984.492929513886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45984.492929513886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45984.492929513886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45984.492929513886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45984.492929513886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45984.492929513886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45984.492929513886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45984.492929513886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45984.492929513886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45984.492929513886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45984.492929513886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45984.492929513886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45984.492929513886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45984.492929513886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45984.492929513886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45984.492929513886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45984.492929513886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45984.492929513886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45984.492929513886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45984.492929513886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45984.492929513886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45984.492929513886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45984.492929513886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45984.492929513886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45984.492929513886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45984.492929513886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45984.492929513886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45984.492929513886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45984.492929513886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45984.492929513886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45984.492929513886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45984.492929513886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45984.492929513886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45984.492929513886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45984.492929513886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45984.492929513886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45984.492929513886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45984.492929513886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45984.492929513886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45984.492929513886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45984.492929513886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45984.492929513886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45984.492929513886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45984.492929513886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45984.492929513886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45984.492929513886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45984.492929513886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45984.492929513886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45984.492929513886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sheetData>
  <dataValidations count="2">
    <dataValidation allowBlank="1" showInputMessage="1" showErrorMessage="1" sqref="E1" xr:uid="{4D935161-CDD3-4592-B877-3FB59C99E142}"/>
    <dataValidation type="list" allowBlank="1" showInputMessage="1" showErrorMessage="1" sqref="E3:E1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45984.492929513886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45984.492929513886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45984.492929513886</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45984.492929513886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45984.492929513886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45984.492929513886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45984.492929513886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45984.492929513886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45984.492929513886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45984.492929513886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45984.492929513886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45984.492929513886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45984.492929513886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45984.492929513886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45984.492929513886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45984.492929513886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45984.492929513886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45984.492929513886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45984.492929513886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45984.492929513886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45984.492929513886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45984.492929513886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45984.492929513886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45984.492929513886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45984.492929513886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45984.492929513886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45984.492929513886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45984.492929513886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45984.492929513886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45984.492929513886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45984.492929513886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45984.492929513886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45984.492929513886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45984.492929513886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45984.492929513886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45984.492929513886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45984.492929513886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45984.492929513886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45984.492929513886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45984.492929513886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45984.492929513886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45984.492929513886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45984.492929513886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45984.492929513886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45984.492929513886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45984.492929513886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45984.492929513886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45984.492929513886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45984.492929513886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45984.492929513886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45984.492929513886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45984.492929513886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45984.492929513886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45984.492929513886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45984.492929513886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45984.492929513886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45984.492929513886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45984.492929513886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45984.492929513886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45984.492929513886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45984.492929513886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45984.492929513886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45984.492929513886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45984.492929513886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45984.492929513886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45984.492929513886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45984.492929513886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45984.492929513886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45984.492929513886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45984.492929513886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45984.492929513886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45984.492929513886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45984.492929513886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45984.492929513886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45984.492929513886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45984.492929513886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45984.492929513886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45984.492929513886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45984.492929513886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45984.492929513886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45984.492929513886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45984.492929513886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45984.492929513886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45984.492929513886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45984.492929513886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45984.492929513886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45984.492929513886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45984.492929513886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45984.492929513886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45984.492929513886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45984.492929513886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45984.492929513886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45984.492929513886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45984.492929513886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45984.492929513886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45984.492929513886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45984.492929513886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45984.492929513886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45984.492929513886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45984.492929513886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45984.492929513886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45984.492929513886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45984.492929513886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45984.492929513886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45984.492929513886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45984.492929513886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45984.492929513886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45984.492929513886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45984.492929513886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45984.492929513886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45984.492929513886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45984.492929513886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45984.492929513886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45984.492929513886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45984.492929513886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45984.492929513886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45984.492929513886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45984.492929513886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45984.492929513886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45984.492929513886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45984.492929513886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45984.492929513886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45984.492929513886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45984.492929513886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45984.492929513886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45984.492929513886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45984.492929513886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45984.492929513886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45984.492929513886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45984.492929513886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45984.492929513886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45984.492929513886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45984.492929513886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45984.492929513886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45984.492929513886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45984.492929513886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45984.492929513886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45984.492929513886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45984.492929513886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45984.492929513886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45984.492929513886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45984.492929513886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45984.492929513886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45984.492929513886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45984.492929513886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45984.492929513886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45984.492929513886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45984.492929513886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45984.492929513886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45984.492929513886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45984.492929513886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45984.492929513886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45984.492929513886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45984.492929513886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45984.492929513886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45984.492929513886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45984.492929513886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45984.492929513886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45984.492929513886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45984.492929513886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45984.492929513886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45984.492929513886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45984.492929513886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45984.492929513886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45984.492929513886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45984.492929513886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45984.492929513886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45984.492929513886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45984.492929513886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45984.492929513886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45984.492929513886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45984.492929513886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45984.492929513886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45984.492929513886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45984.492929513886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45984.492929513886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45984.492929513886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45984.492929513886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45984.492929513886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45984.492929513886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45984.492929513886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45984.492929513886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45984.492929513886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45984.492929513886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45984.492929513886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45984.492929513886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45984.492929513886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45984.492929513886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45984.492929513886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45984.492929513886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45984.492929513886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45984.492929513886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45984.492929513886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45984.492929513886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45984.492929513886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45984.492929513886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45984.492929513886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45984.492929513886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45984.492929513886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45984.492929513886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45984.492929513886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45984.492929513886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45984.492929513886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45984.492929513886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45984.492929513886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45984.492929513886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45984.492929513886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45984.492929513886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45984.492929513886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45984.492929513886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45984.492929513886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45984.492929513886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45984.492929513886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45984.492929513886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45984.492929513886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45984.492929513886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45984.492929513886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45984.492929513886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45984.492929513886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45984.492929513886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45984.492929513886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45984.492929513886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45984.492929513886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45984.492929513886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45984.492929513886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45984.492929513886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45984.492929513886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45984.492929513886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45984.492929513886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45984.492929513886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45984.492929513886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45984.492929513886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45984.492929513886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45984.492929513886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45984.492929513886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45984.492929513886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45984.492929513886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45984.492929513886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45984.492929513886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45984.492929513886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45984.492929513886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45984.492929513886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45984.492929513886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45984.492929513886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45984.492929513886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45984.492929513886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45984.492929513886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45984.492929513886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45984.492929513886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45984.492929513886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45984.492929513886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45984.492929513886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45984.492929513886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45984.492929513886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45984.492929513886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45984.492929513886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45984.492929513886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45984.492929513886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45984.492929513886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45984.492929513886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45984.492929513886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45984.492929513886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45984.492929513886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45984.492929513886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45984.492929513886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45984.492929513886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45984.492929513886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45984.492929513886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45984.492929513886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45984.492929513886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45984.492929513886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45984.492929513886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45984.492929513886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45984.492929513886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45984.492929513886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45984.492929513886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45984.492929513886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45984.492929513886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45984.492929513886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45984.492929513886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45984.492929513886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45984.492929513886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45984.492929513886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45984.492929513886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45984.492929513886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45984.492929513886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45984.492929513886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45984.492929513886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45984.492929513886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45984.492929513886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45984.492929513886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45984.492929513886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45984.492929513886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45984.492929513886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45984.492929513886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45984.492929513886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45984.492929513886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45984.492929513886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45984.492929513886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45984.492929513886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45984.492929513886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45984.492929513886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45984.492929513886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45984.492929513886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45984.492929513886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45984.492929513886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45984.492929513886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45984.492929513886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45984.492929513886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45984.492929513886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45984.492929513886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45984.492929513886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45984.492929513886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45984.492929513886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45984.492929513886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45984.492929513886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45984.492929513886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45984.492929513886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45984.492929513886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45984.492929513886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45984.492929513886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45984.492929513886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45984.492929513886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45984.492929513886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45984.492929513886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45984.492929513886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45984.492929513886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45984.492929513886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45984.492929513886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45984.492929513886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45984.492929513886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45984.492929513886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45984.492929513886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45984.492929513886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45984.492929513886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45984.492929513886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45984.492929513886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45984.492929513886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45984.492929513886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45984.492929513886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45984.492929513886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45984.492929513886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45984.492929513886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45984.492929513886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45984.492929513886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45984.492929513886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45984.492929513886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45984.492929513886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45984.492929513886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45984.492929513886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45984.492929513886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45984.492929513886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45984.492929513886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45984.492929513886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45984.492929513886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45984.492929513886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45984.492929513886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45984.492929513886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45984.492929513886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45984.492929513886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45984.492929513886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45984.492929513886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45984.492929513886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45984.492929513886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45984.492929513886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45984.492929513886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45984.492929513886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45984.492929513886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45984.492929513886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45984.492929513886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45984.492929513886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45984.492929513886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45984.492929513886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45984.492929513886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45984.492929513886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45984.492929513886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45984.492929513886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45984.492929513886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45984.492929513886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45984.492929513886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45984.492929513886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45984.492929513886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45984.492929513886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45984.492929513886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45984.492929513886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45984.492929513886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45984.492929513886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45984.492929513886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45984.492929513886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45984.492929513886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45984.492929513886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45984.492929513886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45984.492929513886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45984.492929513886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45984.492929513886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45984.492929513886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45984.492929513886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45984.492929513886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45984.492929513886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45984.492929513886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45984.492929513886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45984.492929513886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45984.492929513886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45984.492929513886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45984.492929513886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45984.492929513886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45984.492929513886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45984.492929513886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45984.492929513886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45984.492929513886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45984.492929513886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45984.492929513886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45984.492929513886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45984.492929513886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45984.492929513886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45984.492929513886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45984.492929513886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45984.492929513886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45984.492929513886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45984.492929513886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45984.492929513886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45984.492929513886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45984.492929513886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45984.492929513886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45984.492929513886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45984.492929513886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45984.492929513886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45984.492929513886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45984.492929513886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45984.492929513886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45984.492929513886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45984.492929513886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45984.492929513886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45984.492929513886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45984.492929513886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45984.492929513886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45984.492929513886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45984.492929513886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45984.492929513886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45984.492929513886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45984.492929513886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45984.492929513886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45984.492929513886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45984.492929513886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45984.492929513886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45984.492929513886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45984.492929513886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45984.492929513886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45984.492929513886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45984.492929513886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45984.492929513886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45984.492929513886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45984.492929513886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45984.492929513886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45984.492929513886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45984.492929513886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45984.492929513886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45984.492929513886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45984.492929513886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45984.492929513886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45984.492929513886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45984.492929513886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45984.492929513886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45984.492929513886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45984.492929513886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45984.492929513886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45984.492929513886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45984.492929513886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45984.492929513886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45984.492929513886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45984.492929513886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45984.492929513886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45984.492929513886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45984.492929513886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45984.492929513886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45984.492929513886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45984.492929513886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45984.492929513886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45984.492929513886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45984.492929513886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45984.492929513886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45984.492929513886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45984.492929513886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45984.492929513886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45984.492929513886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45984.492929513886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45984.492929513886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45984.492929513886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45984.492929513886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45984.492929513886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45984.492929513886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45984.492929513886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45984.492929513886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45984.492929513886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45984.492929513886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45984.492929513886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45984.492929513886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45984.492929513886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45984.492929513886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45984.492929513886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45984.492929513886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45984.492929513886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45984.492929513886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45984.492929513886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45984.492929513886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45984.492929513886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45984.492929513886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45984.492929513886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45984.492929513886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45984.492929513886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45984.492929513886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45984.492929513886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45984.492929513886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45984.492929513886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45984.492929513886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45984.492929513886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45984.492929513886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45984.492929513886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45984.492929513886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45984.492929513886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45984.492929513886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45984.492929513886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45984.492929513886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45984.492929513886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45984.492929513886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45984.492929513886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45984.492929513886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45984.492929513886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45984.492929513886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45984.492929513886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45984.492929513886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45984.492929513886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45984.492929513886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45984.492929513886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45984.492929513886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45984.492929513886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45984.492929513886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45984.492929513886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45984.492929513886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45984.492929513886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45984.492929513886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45984.492929513886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45984.492929513886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45984.492929513886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45984.492929513886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45984.492929513886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45984.492929513886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45984.492929513886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45984.492929513886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45984.492929513886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45984.492929513886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45984.492929513886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45984.492929513886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45984.492929513886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45984.492929513886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45984.492929513886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45984.492929513886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45984.492929513886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45984.492929513886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45984.492929513886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45984.492929513886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45984.492929513886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45984.492929513886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45984.492929513886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45984.492929513886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45984.492929513886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45984.492929513886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45984.492929513886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45984.492929513886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45984.492929513886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45984.492929513886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45984.492929513886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45984.492929513886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45984.492929513886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45984.492929513886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45984.492929513886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45984.492929513886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45984.492929513886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45984.492929513886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45984.492929513886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45984.492929513886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45984.492929513886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45984.492929513886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45984.492929513886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45984.492929513886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45984.492929513886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45984.492929513886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45984.492929513886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45984.492929513886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45984.492929513886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45984.492929513886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45984.492929513886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45984.492929513886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45984.492929513886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45984.492929513886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45984.492929513886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45984.492929513886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45984.492929513886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45984.492929513886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45984.492929513886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45984.492929513886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45984.492929513886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45984.492929513886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45984.492929513886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45984.492929513886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45984.492929513886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45984.492929513886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45984.492929513886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45984.492929513886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45984.492929513886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45984.492929513886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45984.492929513886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45984.492929513886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45984.492929513886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45984.492929513886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45984.492929513886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45984.492929513886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45984.492929513886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45984.492929513886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45984.492929513886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45984.492929513886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45984.492929513886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45984.492929513886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45984.492929513886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45984.492929513886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45984.492929513886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45984.492929513886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45984.492929513886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45984.492929513886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45984.492929513886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45984.492929513886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45984.492929513886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45984.492929513886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45984.492929513886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45984.492929513886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45984.492929513886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45984.492929513886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45984.492929513886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45984.492929513886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45984.492929513886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45984.492929513886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45984.492929513886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45984.492929513886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45984.492929513886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45984.492929513886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45984.492929513886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45984.492929513886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45984.492929513886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45984.492929513886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45984.492929513886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45984.492929513886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45984.492929513886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45984.492929513886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45984.492929513886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45984.492929513886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45984.492929513886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45984.492929513886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45984.492929513886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45984.492929513886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45984.492929513886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45984.492929513886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45984.492929513886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45984.492929513886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45984.492929513886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45984.492929513886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45984.492929513886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45984.492929513886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45984.492929513886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45984.492929513886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45984.492929513886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45984.492929513886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45984.492929513886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45984.492929513886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45984.492929513886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45984.492929513886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45984.492929513886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45984.492929513886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45984.492929513886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45984.492929513886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45984.492929513886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45984.492929513886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45984.492929513886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45984.492929513886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45984.492929513886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45984.492929513886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45984.492929513886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45984.492929513886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45984.492929513886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45984.492929513886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45984.492929513886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45984.492929513886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45984.492929513886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45984.492929513886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45984.492929513886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45984.492929513886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45984.492929513886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45984.492929513886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45984.492929513886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45984.492929513886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45984.492929513886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45984.492929513886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45984.492929513886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45984.492929513886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45984.492929513886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45984.492929513886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45984.492929513886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45984.492929513886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45984.492929513886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45984.492929513886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45984.492929513886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45984.492929513886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45984.492929513886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45984.492929513886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45984.492929513886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45984.492929513886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45984.492929513886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45984.492929513886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45984.492929513886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45984.492929513886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45984.492929513886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45984.492929513886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45984.492929513886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45984.492929513886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45984.492929513886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45984.492929513886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45984.492929513886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45984.492929513886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45984.492929513886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45984.492929513886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45984.492929513886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45984.492929513886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45984.492929513886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45984.492929513886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45984.492929513886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45984.492929513886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45984.492929513886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45984.492929513886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45984.492929513886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45984.492929513886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45984.492929513886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45984.492929513886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45984.492929513886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45984.492929513886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45984.492929513886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45984.492929513886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45984.492929513886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45984.492929513886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45984.492929513886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45984.492929513886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45984.492929513886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45984.492929513886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45984.492929513886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45984.492929513886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45984.492929513886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45984.492929513886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45984.492929513886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45984.492929513886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45984.492929513886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45984.492929513886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45984.492929513886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45984.492929513886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45984.492929513886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45984.492929513886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45984.492929513886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45984.492929513886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45984.492929513886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45984.492929513886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45984.492929513886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45984.492929513886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45984.492929513886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45984.492929513886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45984.492929513886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45984.492929513886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45984.492929513886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45984.492929513886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45984.492929513886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45984.492929513886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45984.492929513886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45984.492929513886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45984.492929513886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45984.492929513886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45984.492929513886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45984.492929513886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45984.492929513886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45984.492929513886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45984.492929513886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45984.492929513886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45984.492929513886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45984.492929513886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45984.492929513886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45984.492929513886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45984.492929513886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45984.492929513886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45984.492929513886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45984.492929513886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45984.492929513886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45984.492929513886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45984.492929513886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45984.492929513886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45984.492929513886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45984.492929513886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45984.492929513886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45984.492929513886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45984.492929513886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45984.492929513886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45984.492929513886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45984.492929513886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45984.492929513886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45984.492929513886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45984.492929513886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45984.492929513886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45984.492929513886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45984.492929513886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45984.492929513886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45984.492929513886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45984.492929513886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45984.492929513886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45984.492929513886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45984.492929513886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45984.492929513886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45984.492929513886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45984.492929513886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45984.492929513886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45984.492929513886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45984.492929513886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45984.492929513886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45984.492929513886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45984.492929513886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45984.492929513886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45984.492929513886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45984.492929513886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45984.492929513886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45984.492929513886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45984.492929513886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45984.492929513886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45984.492929513886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45984.492929513886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45984.492929513886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45984.492929513886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45984.492929513886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45984.492929513886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45984.492929513886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45984.492929513886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45984.492929513886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45984.492929513886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45984.492929513886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45984.492929513886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45984.492929513886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45984.492929513886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45984.492929513886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45984.492929513886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45984.492929513886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45984.492929513886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45984.492929513886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45984.492929513886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45984.492929513886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45984.492929513886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45984.492929513886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45984.492929513886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45984.492929513886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45984.492929513886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45984.492929513886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45984.492929513886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45984.492929513886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45984.492929513886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45984.492929513886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45984.492929513886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45984.492929513886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45984.492929513886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45984.492929513886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45984.492929513886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45984.492929513886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45984.492929513886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45984.492929513886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45984.492929513886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45984.492929513886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45984.492929513886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45984.492929513886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45984.492929513886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45984.492929513886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45984.492929513886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45984.492929513886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45984.492929513886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45984.492929513886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45984.492929513886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45984.492929513886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45984.492929513886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45984.492929513886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45984.492929513886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45984.492929513886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45984.492929513886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45984.492929513886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45984.492929513886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45984.492929513886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45984.492929513886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45984.492929513886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45984.492929513886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45984.492929513886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45984.492929513886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45984.492929513886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45984.492929513886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45984.492929513886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45984.492929513886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45984.492929513886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45984.492929513886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45984.492929513886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45984.492929513886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45984.492929513886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45984.492929513886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45984.492929513886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45984.492929513886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45984.492929513886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45984.492929513886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45984.492929513886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45984.492929513886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45984.492929513886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45984.492929513886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45984.492929513886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45984.492929513886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45984.492929513886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45984.492929513886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45984.492929513886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45984.492929513886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45984.492929513886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45984.492929513886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45984.492929513886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45984.492929513886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45984.492929513886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45984.492929513886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45984.492929513886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45984.492929513886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45984.492929513886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45984.492929513886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45984.492929513886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45984.492929513886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45984.492929513886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45984.492929513886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45984.492929513886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45984.492929513886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45984.492929513886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45984.492929513886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45984.492929513886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45984.492929513886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45984.492929513886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45984.492929513886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45984.492929513886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45984.492929513886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45984.492929513886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45984.492929513886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45984.492929513886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45984.492929513886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45984.492929513886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45984.492929513886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45984.492929513886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45984.492929513886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45984.492929513886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45984.492929513886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45984.492929513886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45984.492929513886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45984.492929513886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45984.492929513886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45984.492929513886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45984.492929513886</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281.01221192129015</v>
      </c>
      <c r="H2" s="95">
        <v>45703.474768518521</v>
      </c>
      <c r="I2" s="95" t="str">
        <f>IFERROR(VLOOKUP(D2,DB!A:F,6,0),"")</f>
        <v>SCECO</v>
      </c>
      <c r="J2" s="95" t="str">
        <f>IFERROR(VLOOKUP(D2,DB!A:G,7,0),"")</f>
        <v>Dead</v>
      </c>
      <c r="K2" s="97" t="s">
        <v>39115</v>
      </c>
      <c r="L2" s="91" t="str">
        <f>IFERROR(VLOOKUP(D2,DB!A:I,9,0),"")</f>
        <v>Latis</v>
      </c>
    </row>
    <row r="3" spans="1:16" ht="42.75" customHeight="1">
      <c r="A3" s="113" t="s">
        <v>39116</v>
      </c>
      <c r="B3" s="113" t="str">
        <f>IFERROR(VLOOKUP(D3,DB!A:K,11,0),"")</f>
        <v>R4</v>
      </c>
      <c r="C3" s="93">
        <v>1</v>
      </c>
      <c r="D3" s="91" t="s">
        <v>38804</v>
      </c>
      <c r="E3" s="94" t="s">
        <v>39021</v>
      </c>
      <c r="F3" s="95"/>
      <c r="G3" s="96">
        <f ca="1">IFERROR(NOW()-F3,"")</f>
        <v>45984.492929398148</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0.11012847222445998</v>
      </c>
      <c r="H4" s="95">
        <v>45984.35125</v>
      </c>
      <c r="I4" s="113" t="str">
        <f>IFERROR(VLOOKUP(D4,DB!A:F,6,0),"")</f>
        <v>SCECO</v>
      </c>
      <c r="J4" s="113" t="str">
        <f>IFERROR(VLOOKUP(D4,DB!A:G,7,0),"")</f>
        <v>Vandalized</v>
      </c>
      <c r="K4" s="97" t="s">
        <v>39119</v>
      </c>
      <c r="L4" s="91" t="str">
        <f>IFERROR(VLOOKUP(D4,DB!A:I,9,0),"")</f>
        <v>Latis</v>
      </c>
    </row>
    <row r="5" spans="1:16" ht="15" customHeight="1">
      <c r="A5" s="113" t="s">
        <v>39116</v>
      </c>
      <c r="B5" s="113" t="str">
        <f>IFERROR(VLOOKUP(D5,DB!A:K,11,0),"")</f>
        <v>R4</v>
      </c>
      <c r="C5" s="93">
        <v>1</v>
      </c>
      <c r="D5" s="91" t="s">
        <v>35135</v>
      </c>
      <c r="E5" s="94" t="s">
        <v>39021</v>
      </c>
      <c r="F5" s="95"/>
      <c r="G5" s="96">
        <f t="shared" ref="G5:G56" ca="1" si="0">IFERROR(NOW()-F5,"")</f>
        <v>45984.492929513886</v>
      </c>
      <c r="H5" s="95">
        <v>45984.454756944448</v>
      </c>
      <c r="I5" s="113" t="str">
        <f>IFERROR(VLOOKUP(D5,DB!A:F,6,0),"")</f>
        <v>SCECO</v>
      </c>
      <c r="J5" s="113" t="str">
        <f>IFERROR(VLOOKUP(D5,DB!A:G,7,0),"")</f>
        <v>Dead</v>
      </c>
      <c r="K5" s="97" t="s">
        <v>39120</v>
      </c>
      <c r="L5" s="91" t="str">
        <f>IFERROR(VLOOKUP(D5,DB!A:I,9,0),"")</f>
        <v>Latis</v>
      </c>
    </row>
    <row r="6" spans="1:16" ht="15" customHeight="1">
      <c r="A6" s="113"/>
      <c r="B6" s="113" t="str">
        <f>IFERROR(VLOOKUP(D6,DB!A:K,11,0),"")</f>
        <v/>
      </c>
      <c r="C6" s="93"/>
      <c r="D6" s="91"/>
      <c r="E6" s="94"/>
      <c r="F6" s="95"/>
      <c r="G6" s="96">
        <f t="shared" ca="1" si="0"/>
        <v>45984.492929513886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45984.492929513886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45984.492929513886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45984.492929513886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45984.492929513886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45984.492929513886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45984.492929513886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45984.492929513886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45984.492929513886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45984.492929513886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45984.492929513886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45984.492929513886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45984.492929513886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45984.492929513886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45984.492929513886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45984.492929513886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45984.492929513886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45984.492929513886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45984.492929513886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45984.492929513886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45984.492929513886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45984.492929513886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45984.492929513886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45984.492929513886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45984.492929513886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45984.492929513886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45984.492929513886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45984.492929513886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45984.492929513886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45984.492929513886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45984.492929513886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45984.492929513886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45984.492929513886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45984.492929513886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45984.492929513886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45984.492929513886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45984.492929513886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45984.492929513886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45984.492929513886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45984.492929513886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45984.492929513886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45984.492929513886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45984.492929513886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45984.492929513886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45984.492929513886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45984.492929513886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45984.492929513886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45984.492929513886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45984.492929513886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45984.492929513886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45984.492929513886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45984.492929513886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45984.492929513886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45984.492929513886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45984.492929513886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45984.492929513886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45984.492929513886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45984.492929513886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45984.492929513886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45984.492929513886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45984.492929513886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45984.492929513886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45984.492929513886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45984.492929513886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45984.492929513886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45984.492929513886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45984.492929513886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45984.492929513886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45984.492929513886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45984.492929513886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45984.492929513886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45984.492929513886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45984.492929513886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45984.492929513886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45984.492929513886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45984.492929513886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45984.492929513886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45984.492929513886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45984.492929513886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45984.492929513886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45984.492929513886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45984.492929513886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45984.492929513886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45984.492929513886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45984.492929513886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45984.492929513886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45984.492929513886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45984.492929513886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45984.492929513886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45984.492929513886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45984.492929513886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45984.492929513886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45984.492929513886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45984.492929513886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45984.492929513886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45984.492929513886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45984.492929513886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45984.492929513886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45984.492929513886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45984.492929513886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45984.492929513886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45984.492929513886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45984.492929513886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45984.492929513886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45984.492929513886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45984.492929513886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45984.492929513886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45984.492929513886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45984.492929513886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45984.492929513886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45984.492929513886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45984.492929513886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45984.492929513886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45984.492929513886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45984.492929513886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45984.492929513886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45984.492929513886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45984.492929513886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45984.492929513886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45984.492929513886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45984.492929513886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45984.492929513886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45984.492929513886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45984.492929513886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45984.492929513886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45984.492929513886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45984.492929513886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45984.492929513886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45984.492929513886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45984.492929513886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45984.492929513886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45984.492929513886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45984.492929513886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45984.492929513886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45984.492929513886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45984.492929513886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45984.492929513886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45984.492929513886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45984.492929513886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45984.492929513886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45984.492929513886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45984.492929513886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45984.492929513886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45984.492929513886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45984.492929513886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45984.492929513886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45984.492929513886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45984.492929513886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45984.492929513886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45984.492929513886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45984.492929513886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45984.492929513886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45984.492929513886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45984.492929513886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45984.492929513886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45984.492929513886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45984.492929513886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45984.492929513886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45984.492929513886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45984.492929513886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45984.492929513886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45984.492929513886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45984.492929513886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45984.492929513886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45984.492929513886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45984.492929513886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45984.492929513886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45984.492929513886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45984.492929513886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45984.492929513886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45984.492929513886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45984.492929513886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45984.492929513886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45984.492929513886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45984.492929513886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45984.492929513886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45984.492929513886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45984.492929513886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45984.492929513886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45984.492929513886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45984.492929513886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45984.492929513886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45984.492929513886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45984.492929513886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45984.492929513886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45984.492929513886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45984.492929513886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45984.492929513886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45984.492929513886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45984.492929513886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45984.492929513886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45984.492929513886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45984.492929513886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45984.492929513886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45984.492929513886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45984.492929513886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45984.492929513886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45984.492929513886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45984.492929513886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45984.492929513886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45984.492929513886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45984.492929513886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45984.492929513886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45984.492929513886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45984.492929513886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45984.492929513886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45984.492929513886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45984.492929513886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45984.492929513886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45984.492929513886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45984.492929513886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45984.492929513886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45984.492929513886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45984.492929513886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45984.492929513886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45984.492929513886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45984.492929513886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45984.492929513886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45984.492929513886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45984.492929513886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45984.492929513886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45984.492929513886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45984.492929513886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45984.492929513886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45984.492929513886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45984.492929513886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45984.492929513886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45984.492929513886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45984.492929513886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45984.492929513886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45984.492929513886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45984.492929513886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45984.492929513886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45984.492929513886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45984.492929513886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45984.492929513886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45984.492929513886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45984.492929513886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45984.492929513886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45984.492929513886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45984.492929513886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45984.492929513886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45984.492929513886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45984.492929513886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45984.492929513886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45984.492929513886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45984.492929513886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45984.492929513886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45984.492929513886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45984.492929513886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45984.492929513886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45984.492929513886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45984.492929513886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45984.492929513886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45984.492929513886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45984.492929513886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45984.492929513886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45984.492929513886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45984.492929513886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45984.492929513886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45984.492929513886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45984.492929513886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45984.492929513886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45984.492929513886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45984.492929513886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45984.492929513886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45984.492929513886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45984.492929513886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45984.492929513886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45984.492929513886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45984.492929513886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45984.492929513886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45984.492929513886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45984.492929513886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45984.492929513886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45984.492929513886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45984.492929513886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45984.492929513886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45984.492929513886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45984.492929513886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45984.492929513886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45984.492929513886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45984.492929513886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45984.492929513886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45984.492929513886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45984.492929513886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45984.492929513886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45984.492929513886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45984.492929513886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45984.492929513886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45984.492929513886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45984.492929513886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45984.492929513886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45984.492929513886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45984.492929513886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45984.492929513886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45984.492929513886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45984.492929513886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45984.492929513886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45984.492929513886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45984.492929513886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45984.492929513886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45984.492929513886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45984.492929513886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45984.492929513886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45984.492929513886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45984.492929513886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45984.492929513886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45984.492929513886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45984.492929513886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45984.492929513886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45984.492929513886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45984.492929513886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45984.492929513886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45984.492929513886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45984.492929513886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45984.492929513886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45984.492929513886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45984.492929513886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45984.492929513886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45984.492929513886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45984.492929513886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45984.492929513886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45984.492929513886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45984.492929513886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45984.492929513886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45984.492929513886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45984.492929513886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45984.492929513886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45984.492929513886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45984.492929513886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45984.492929513886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45984.492929513886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45984.492929513886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45984.492929513886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45984.492929513886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45984.492929513886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45984.492929513886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45984.492929513886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45984.492929513886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45984.492929513886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45984.492929513886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45984.492929513886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45984.492929513886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45984.492929513886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45984.492929513886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45984.492929513886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45984.492929513886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45984.492929513886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45984.492929513886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45984.492929513886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45984.492929513886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45984.492929513886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45984.492929513886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45984.492929513886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45984.492929513886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45984.492929513886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45984.492929513886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45984.492929513886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45984.492929513886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45984.492929513886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45984.492929513886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45984.492929513886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45984.492929513886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45984.492929513886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45984.492929513886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45984.492929513886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45984.492929513886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45984.492929513886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45984.492929513886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45984.492929513886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45984.492929513886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45984.492929513886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45984.492929513886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45984.492929513886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45984.492929513886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45984.492929513886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45984.492929513886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45984.492929513886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45984.492929513886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45984.492929513886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45984.492929513886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45984.492929513886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45984.492929513886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45984.492929513886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45984.492929513886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45984.492929513886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45984.492929513886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45984.492929513886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45984.492929513886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45984.492929513886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45984.492929513886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45984.492929513886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45984.492929513886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45984.492929513886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45984.492929513886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45984.492929513886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45984.492929513886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45984.492929513886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45984.492929513886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45984.492929513886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45984.492929513886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45984.492929513886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45984.492929513886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45984.492929513886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45984.492929513886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45984.492929513886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45984.492929513886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45984.492929513886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45984.492929513886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45984.492929513886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45984.492929513886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45984.492929513886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45984.492929513886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45984.492929513886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45984.492929513886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45984.492929513886</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92.660869328698027</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39103</v>
      </c>
      <c r="F3" s="38">
        <v>45926.188877314817</v>
      </c>
      <c r="G3" s="108">
        <f t="shared" ref="G3" ca="1" si="0">IFERROR(NOW()-F3,"")</f>
        <v>58.304052199069702</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39103</v>
      </c>
      <c r="F4" s="110">
        <v>45948.661111111112</v>
      </c>
      <c r="G4" s="111">
        <f t="shared" ref="G4" ca="1" si="1">IFERROR(NOW()-F4,"")</f>
        <v>35.831818402773933</v>
      </c>
      <c r="H4" s="110">
        <v>45948.661111111112</v>
      </c>
      <c r="I4" s="109" t="str">
        <f>IFERROR(VLOOKUP(D4,DB!A:F,6,0),"")</f>
        <v>SCECO</v>
      </c>
      <c r="J4" s="109" t="str">
        <f>IFERROR(VLOOKUP(D4,DB!A:G,7,0),"")</f>
        <v>Dead</v>
      </c>
      <c r="K4" s="109" t="s">
        <v>39126</v>
      </c>
      <c r="L4" s="109" t="str">
        <f>IFERROR(VLOOKUP(D4,DB!A:I,9,0),"")</f>
        <v>Latis</v>
      </c>
    </row>
    <row r="5" spans="1:13" s="105" customFormat="1">
      <c r="A5" s="109" t="s">
        <v>39127</v>
      </c>
      <c r="B5" s="109" t="str">
        <f>IFERROR(VLOOKUP(D5,DB!A:K,11,0),"")</f>
        <v>R5</v>
      </c>
      <c r="C5" s="109">
        <v>1</v>
      </c>
      <c r="D5" s="109" t="s">
        <v>33371</v>
      </c>
      <c r="E5" s="109" t="s">
        <v>39021</v>
      </c>
      <c r="F5" s="122">
        <v>45977.514803240738</v>
      </c>
      <c r="G5" s="111">
        <f ca="1">IFERROR(NOW()-F5,"")</f>
        <v>6.9781262731485185</v>
      </c>
      <c r="H5" s="122">
        <v>45977.468807870369</v>
      </c>
      <c r="I5" s="109" t="str">
        <f>IFERROR(VLOOKUP(D5,DB!A:F,6,0),"")</f>
        <v>SCECO</v>
      </c>
      <c r="J5" s="109" t="str">
        <f>IFERROR(VLOOKUP(D5,DB!A:G,7,0),"")</f>
        <v>Weak</v>
      </c>
      <c r="K5" s="109" t="s">
        <v>39128</v>
      </c>
      <c r="L5" s="109" t="str">
        <f>IFERROR(VLOOKUP(D5,DB!A:I,9,0),"")</f>
        <v>Latis</v>
      </c>
    </row>
    <row r="6" spans="1:13" ht="30.75">
      <c r="A6" s="109" t="s">
        <v>39129</v>
      </c>
      <c r="B6" s="109" t="str">
        <f>IFERROR(VLOOKUP(D6,DB!A:K,11,0),"")</f>
        <v>R5</v>
      </c>
      <c r="C6" s="109">
        <v>1</v>
      </c>
      <c r="D6" s="109" t="s">
        <v>36518</v>
      </c>
      <c r="E6" s="109" t="s">
        <v>39021</v>
      </c>
      <c r="F6" s="122">
        <v>45981.373298611114</v>
      </c>
      <c r="G6" s="111">
        <f ca="1">IFERROR(NOW()-F6,"")</f>
        <v>3.1196309027727693</v>
      </c>
      <c r="H6" s="122">
        <v>45981.360798611109</v>
      </c>
      <c r="I6" s="109" t="str">
        <f>IFERROR(VLOOKUP(D6,DB!A:F,6,0),"")</f>
        <v>SCECO</v>
      </c>
      <c r="J6" s="109" t="str">
        <f>IFERROR(VLOOKUP(D6,DB!A:G,7,0),"")</f>
        <v>Dead</v>
      </c>
      <c r="K6" s="109" t="s">
        <v>39130</v>
      </c>
      <c r="L6" s="109" t="str">
        <f>IFERROR(VLOOKUP(D6,DB!A:I,9,0),"")</f>
        <v>Latis</v>
      </c>
    </row>
    <row r="7" spans="1:13">
      <c r="A7" s="109"/>
      <c r="B7" s="109" t="str">
        <f>IFERROR(VLOOKUP(D7,DB!A:K,11,0),"")</f>
        <v/>
      </c>
      <c r="C7" s="109"/>
      <c r="D7" s="109"/>
      <c r="E7" s="109"/>
      <c r="F7" s="109"/>
      <c r="G7" s="111">
        <f ca="1">IFERROR(NOW()-F7,"")</f>
        <v>45984.492929513886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45984.492929513886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45984.492929513886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45984.492929513886</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45984.492929513886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45984.492929513886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45984.492929513886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45984.492929513886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45984.492929513886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45984.492929513886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45984.492929513886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45984.492929513886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45984.492929513886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45984.492929513886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45984.492929513886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45984.492929513886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45984.492929513886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45984.492929513886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45984.492929513886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45984.492929513886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45984.492929513886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45984.492929513886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45984.492929513886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45984.492929513886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45984.492929513886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45984.492929513886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45984.492929513886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45984.492929513886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45984.492929513886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45984.492929513886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45984.492929513886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45984.492929513886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45984.492929513886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45984.492929513886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45984.492929513886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45984.492929513886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45984.492929513886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45984.492929513886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45984.492929513886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45984.492929513886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45984.492929513886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45984.492929513886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45984.492929513886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45984.492929513886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45984.492929513886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45984.492929513886</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45984.492929513886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45984.492929513886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45984.492929513886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45984.492929513886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45984.492929513886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45984.492929513886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45984.492929513886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45984.492929513886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45984.492929513886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45984.492929513886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45984.492929513886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45984.492929513886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45984.492929513886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45984.492929513886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45984.492929513886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45984.492929513886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45984.492929513886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45984.492929513886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45984.492929513886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45984.492929513886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45984.492929513886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45984.492929513886</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45984.492929513886</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45984.492929513886</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45984.492929513886</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45984.492929513886</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45984.492929513886</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45984.492929513886</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tabSelected="1" workbookViewId="0">
      <selection activeCell="A4" sqref="A4:X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39116</v>
      </c>
      <c r="B2" s="145" t="str">
        <f>IFERROR(VLOOKUP(D2,DB!A:K,11,0),"")</f>
        <v>R6</v>
      </c>
      <c r="C2" s="146">
        <v>1</v>
      </c>
      <c r="D2" s="145" t="s">
        <v>32420</v>
      </c>
      <c r="E2" s="109" t="s">
        <v>39103</v>
      </c>
      <c r="F2" s="147"/>
      <c r="G2" s="75"/>
      <c r="H2" s="147"/>
      <c r="I2" s="145" t="str">
        <f>IFERROR(VLOOKUP(D2,DB!A:F,6,0),"")</f>
        <v>SCECO</v>
      </c>
      <c r="J2" s="145" t="str">
        <f>IFERROR(VLOOKUP(D2,DB!A:G,7,0),"")</f>
        <v>Vandalized</v>
      </c>
      <c r="K2" s="148" t="s">
        <v>39131</v>
      </c>
      <c r="L2" s="149" t="str">
        <f>IFERROR(VLOOKUP(D2,DB!A:I,9,0),"")</f>
        <v>Latis</v>
      </c>
    </row>
    <row r="3" spans="1:16382" ht="31.5" customHeight="1">
      <c r="A3" s="144" t="s">
        <v>39116</v>
      </c>
      <c r="B3" s="145" t="str">
        <f>IFERROR(VLOOKUP(D3,DB!A:K,11,0),"")</f>
        <v>R6</v>
      </c>
      <c r="C3" s="146">
        <v>1</v>
      </c>
      <c r="D3" s="145" t="s">
        <v>35682</v>
      </c>
      <c r="E3" s="109" t="s">
        <v>39103</v>
      </c>
      <c r="F3" s="147"/>
      <c r="G3" s="75">
        <f t="shared" ref="G3" ca="1" si="0">IFERROR(NOW()-F3,"-")</f>
        <v>45984.492929513886</v>
      </c>
      <c r="H3" s="147"/>
      <c r="I3" s="145" t="str">
        <f>IFERROR(VLOOKUP(D3,DB!A:F,6,0),"")</f>
        <v>SCECO</v>
      </c>
      <c r="J3" s="145" t="str">
        <f>IFERROR(VLOOKUP(D3,DB!A:G,7,0),"")</f>
        <v>Dead</v>
      </c>
      <c r="K3" s="148" t="s">
        <v>39132</v>
      </c>
      <c r="L3" s="149" t="str">
        <f>IFERROR(VLOOKUP(D3,DB!A:I,9,0),"")</f>
        <v>Latis</v>
      </c>
    </row>
    <row r="4" spans="1:16382" ht="31.5" customHeight="1">
      <c r="A4" s="144" t="s">
        <v>39133</v>
      </c>
      <c r="B4" s="145" t="str">
        <f>IFERROR(VLOOKUP(D4,DB!A:K,11,0),"")</f>
        <v>R6</v>
      </c>
      <c r="C4" s="146">
        <v>8</v>
      </c>
      <c r="D4" s="145" t="s">
        <v>37358</v>
      </c>
      <c r="E4" s="109" t="s">
        <v>39103</v>
      </c>
      <c r="F4" s="147">
        <v>45984.472754629627</v>
      </c>
      <c r="G4" s="75">
        <f ca="1">IFERROR(NOW()-F4,"-")</f>
        <v>2.0174884259176906E-2</v>
      </c>
      <c r="H4" s="147">
        <v>45984.465370370373</v>
      </c>
      <c r="I4" s="145" t="str">
        <f>IFERROR(VLOOKUP(D4,DB!A:F,6,0),"")</f>
        <v>SCECO+STB</v>
      </c>
      <c r="J4" s="145" t="str">
        <f>IFERROR(VLOOKUP(D4,DB!A:G,7,0),"")</f>
        <v>Vandalized</v>
      </c>
      <c r="K4" s="148" t="s">
        <v>39134</v>
      </c>
      <c r="L4" s="149" t="str">
        <f>IFERROR(VLOOKUP(D4,DB!A:I,9,0),"")</f>
        <v>Latis</v>
      </c>
    </row>
    <row r="5" spans="1:16382" ht="31.5" customHeight="1">
      <c r="A5" s="144"/>
      <c r="B5" s="145" t="str">
        <f>IFERROR(VLOOKUP(D5,DB!A:K,11,0),"")</f>
        <v/>
      </c>
      <c r="C5" s="146"/>
      <c r="D5" s="145"/>
      <c r="E5" s="109"/>
      <c r="F5" s="147"/>
      <c r="G5" s="75">
        <f ca="1">IFERROR(NOW()-F5,"-")</f>
        <v>45984.492929513886</v>
      </c>
      <c r="H5" s="151"/>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45984.492929513886</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45984.492929513886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45984.492929513886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45984.492929513886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45984.492929513886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45984.492929513886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45984.492929513886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45984.492929513886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45984.492929513886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45984.492929513886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45984.492929513886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45984.492929513886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45984.492929513886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45984.492929513886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45984.492929513886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45984.492929513886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45984.492929513886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45984.492929513886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45984.492929513886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45984.492929513886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45984.492929513886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45984.492929513886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45984.492929513886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45984.492929513886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45984.492929513886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45984.492929513886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45984.492929513886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45984.492929513886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45984.492929513886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45984.492929513886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45984.492929513886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45984.492929513886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45984.492929513886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45984.492929513886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45984.492929513886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45984.492929513886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45984.492929513886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45984.492929398148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45984.492929398148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45984.492929398148</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45984.492929398148</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45984.492929513886</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45984.492929513886</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45984.492929513886</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2025-11-23T08:51:52Z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